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D:\ADOPV3  TAHUN 2 SVM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<sst xmlns="http://schemas.openxmlformats.org/spreadsheetml/2006/main" count="863" uniqueCount="257">
  <si>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</si>
  <si>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</si>
  <si>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</si>
  <si>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</si>
  <si>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</si>
  <si>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</si>
  <si>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</si>
  <si>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</si>
  <si>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</si>
  <si>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</si>
  <si>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</si>
  <si>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</si>
  <si>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</si>
  <si>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</si>
  <si>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</si>
  <si>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</si>
  <si>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</si>
  <si>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</si>
  <si>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</si>
  <si>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</si>
  <si>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</si>
  <si>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</si>
  <si>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</si>
  <si>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</si>
  <si>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</si>
  <si>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</si>
  <si>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</si>
  <si>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</si>
  <si>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</si>
  <si>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</si>
  <si>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</si>
  <si>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</si>
  <si>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</si>
  <si>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</si>
  <si>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</si>
  <si>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</si>
  <si>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</si>
  <si>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</si>
  <si>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</si>
  <si>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</si>
  <si>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</si>
  <si>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</si>
  <si>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</si>
  <si>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</si>
  <si>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</si>
  <si>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</si>
  <si>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</si>
  <si>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</si>
  <si>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</si>
  <si>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</si>
  <si>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</si>
  <si>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</si>
  <si>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</si>
  <si>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</si>
  <si>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</si>
  <si>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</si>
  <si>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</si>
  <si>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</si>
  <si>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</si>
  <si>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</si>
  <si>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</si>
  <si>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</si>
  <si>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</si>
  <si>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</si>
  <si>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</si>
  <si>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</si>
  <si>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</si>
  <si>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</si>
  <si>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</si>
  <si>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</si>
  <si>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</si>
  <si>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</si>
  <si>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</si>
  <si>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</si>
  <si>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</si>
  <si>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</si>
  <si>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</si>
  <si>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</si>
  <si>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</si>
  <si>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</si>
  <si>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</si>
  <si>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</si>
  <si>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</si>
  <si>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</si>
  <si>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</si>
  <si>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</si>
  <si>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</si>
  <si>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</si>
  <si>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</si>
  <si>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</si>
  <si>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</si>
  <si>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</si>
  <si>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</si>
  <si>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</si>
  <si>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</si>
  <si>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</si>
  <si>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</si>
  <si>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</si>
  <si>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</si>
  <si>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</si>
  <si>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</si>
  <si>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</si>
  <si>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</si>
  <si>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</si>
  <si>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</si>
  <si>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</si>
  <si>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</si>
  <si>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</si>
  <si>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</si>
  <si>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</si>
  <si>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</si>
  <si>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</si>
  <si>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</si>
  <si>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</si>
  <si>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</si>
  <si>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</si>
  <si>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</si>
  <si>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</si>
  <si>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</si>
  <si>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</si>
  <si>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</si>
  <si>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</si>
  <si>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</si>
  <si>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</si>
  <si>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</si>
  <si>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</si>
  <si>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</si>
  <si>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</si>
  <si>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</si>
  <si>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</si>
  <si>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</si>
  <si>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</si>
  <si>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</si>
  <si>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</si>
  <si>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</si>
  <si>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</si>
  <si>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</si>
  <si>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</si>
  <si>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</si>
  <si>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</si>
  <si>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</si>
  <si>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</si>
  <si>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</si>
  <si>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</si>
  <si>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</si>
  <si>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</si>
  <si>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</si>
  <si>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</si>
  <si>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</si>
  <si>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</si>
  <si>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</si>
  <si>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</si>
  <si>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</si>
  <si>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</si>
  <si>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</si>
  <si>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</si>
  <si>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</si>
  <si>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</si>
  <si>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</si>
  <si>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</si>
  <si>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</si>
  <si>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</si>
  <si>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AHMAD FARHAN BIN AZREEN</t>
  </si>
  <si>
    <t>2MTK</t>
  </si>
  <si>
    <t>001213100457</t>
  </si>
  <si>
    <t>K591EMTK001</t>
  </si>
  <si>
    <t>LELAKI</t>
  </si>
  <si>
    <t>MELAYU</t>
  </si>
  <si>
    <t>ISLAM</t>
  </si>
  <si>
    <t>AHMAD HAZIQ BIN MOHD NIZAM</t>
  </si>
  <si>
    <t>001106140621</t>
  </si>
  <si>
    <t>K591EMTK002</t>
  </si>
  <si>
    <t>ALIF NAJMI BIN ABDULLAH</t>
  </si>
  <si>
    <t>001215141623</t>
  </si>
  <si>
    <t>K591EMTK003</t>
  </si>
  <si>
    <t>AZARUL HAKIMI BIN AZMI</t>
  </si>
  <si>
    <t>000510060645</t>
  </si>
  <si>
    <t>K591EMTK004</t>
  </si>
  <si>
    <t>MOHAMAD AFIF ALAUDIN BIN ROSLAN</t>
  </si>
  <si>
    <t>000623060537</t>
  </si>
  <si>
    <t>K591EMTK005</t>
  </si>
  <si>
    <t>MOHAMAD AIDIL BIN MOHD ZULKEFELY</t>
  </si>
  <si>
    <t>000330060357</t>
  </si>
  <si>
    <t>K591EMTK006</t>
  </si>
  <si>
    <t>MOHAMAD REDUAN BIN ROSLAN</t>
  </si>
  <si>
    <t>000308060799</t>
  </si>
  <si>
    <t>K591EMTK007</t>
  </si>
  <si>
    <t>MOHAMMAD AMIRUL HAFIZ BIN ROSDI</t>
  </si>
  <si>
    <t>000324060481</t>
  </si>
  <si>
    <t>K591EMTK008</t>
  </si>
  <si>
    <t>MUHAMAAD HARIZ BIN POZI AHMAD</t>
  </si>
  <si>
    <t>000131060469</t>
  </si>
  <si>
    <t>K591EMTK009</t>
  </si>
  <si>
    <t>MUHAMAD AMIR BIN KAMARARIFIN</t>
  </si>
  <si>
    <t>001114030561</t>
  </si>
  <si>
    <t>K591EMTK010</t>
  </si>
  <si>
    <t>MUHAMAD ASYRAAF BIN ZULKARNAIN</t>
  </si>
  <si>
    <t>000315070143</t>
  </si>
  <si>
    <t>K591EMTK011</t>
  </si>
  <si>
    <t>MUHAMAD ATTHIRMIZIE BIN KHARUDIN</t>
  </si>
  <si>
    <t>000727060523</t>
  </si>
  <si>
    <t>K591EMTK012</t>
  </si>
  <si>
    <t>MUHAMAD KHAIRIL NAIM BIN MUHAMAD ISA</t>
  </si>
  <si>
    <t>000328060649</t>
  </si>
  <si>
    <t>K591EMTK013</t>
  </si>
  <si>
    <t>MUHAMMAD AIRIL NAIM BIN JAMAL</t>
  </si>
  <si>
    <t>000202060141</t>
  </si>
  <si>
    <t>K591EMTK014</t>
  </si>
  <si>
    <t>MUHAMMAD AKMAL HAKIM BIN SALLEH</t>
  </si>
  <si>
    <t>001222100491</t>
  </si>
  <si>
    <t>K591EMTK015</t>
  </si>
  <si>
    <t>MUHAMMAD ALIFF NAJMAN BIN SAMAD</t>
  </si>
  <si>
    <t>000527060027</t>
  </si>
  <si>
    <t>K591EMTK016</t>
  </si>
  <si>
    <t>MUHAMMAD AZWAN BIN LALU SOELIHIN</t>
  </si>
  <si>
    <t>001101060649</t>
  </si>
  <si>
    <t>K591EMTK017</t>
  </si>
  <si>
    <t>MUHAMMAD EZAD BIN ISHAK</t>
  </si>
  <si>
    <t>000628060237</t>
  </si>
  <si>
    <t>K591EMTK018</t>
  </si>
  <si>
    <t>MUHAMMAD FIRDAUS BIN AZHARI</t>
  </si>
  <si>
    <t>001010060539</t>
  </si>
  <si>
    <t>K591EMTK019</t>
  </si>
  <si>
    <t>MUHAMMAD IKMAL BIN ROSLEE</t>
  </si>
  <si>
    <t>000708060325</t>
  </si>
  <si>
    <t>K591EMTK020</t>
  </si>
  <si>
    <t>MUHAMMAD LUQMAN HAQEM BIN ARIFIN</t>
  </si>
  <si>
    <t>000202060993</t>
  </si>
  <si>
    <t>K591EMTK021</t>
  </si>
  <si>
    <t>MUHAMMAD MUSTAQIM BIN ISMAIL</t>
  </si>
  <si>
    <t>001009060697</t>
  </si>
  <si>
    <t>K591EMTK022</t>
  </si>
  <si>
    <t>MUHAMMAD RUZAIMIE BIN MUHAMAD RASIDI</t>
  </si>
  <si>
    <t>001110060253</t>
  </si>
  <si>
    <t>K591EMTK023</t>
  </si>
  <si>
    <t>MUHAMMAD SHAFIQ BIN ERMAN</t>
  </si>
  <si>
    <t>000821141143</t>
  </si>
  <si>
    <t>K591EMTK024</t>
  </si>
  <si>
    <t>MUHAMMAD SYAHMIR IKMAL BIN SALEHUDDIN</t>
  </si>
  <si>
    <t>000119060343</t>
  </si>
  <si>
    <t>K591EMTK025</t>
  </si>
  <si>
    <t>MUHAMMAD ZULHILMI BIN MOHD ZAN</t>
  </si>
  <si>
    <t>000209060187</t>
  </si>
  <si>
    <t>K591EMTK026</t>
  </si>
  <si>
    <t>SHAHRIL FAHMI BIN ALI</t>
  </si>
  <si>
    <t>000802140225</t>
  </si>
  <si>
    <t>K591EMTK027</t>
  </si>
  <si>
    <t>SHARUL IZZUDIN BIN MAT RODZI</t>
  </si>
  <si>
    <t>000712060045</t>
  </si>
  <si>
    <t>K591EMTK028</t>
  </si>
  <si>
    <t>VINOTH A/L CHANDRAN</t>
  </si>
  <si>
    <t>000412060377</t>
  </si>
  <si>
    <t>K591EMTK030</t>
  </si>
  <si>
    <t>BUKAN MELAYU</t>
  </si>
  <si>
    <t>BUKAN ISLAM</t>
  </si>
  <si>
    <t>MTK</t>
  </si>
  <si>
    <t>MENANGGUH PENGAJIAN MULAI 17 MAC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</si>
</sst>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90" zoomScaleNormal="90" workbookViewId="0">
      <pane xSplit="1" ySplit="7" topLeftCell="E19" activePane="bottomRight" state="frozen"/>
      <selection pane="topRight" activeCell="B1" sqref="B1"/>
      <selection pane="bottomLeft" activeCell="A8" sqref="A8"/>
      <selection pane="bottomRight" activeCell="K20" sqref="K20"/>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58" t="s">
        <v>164</v>
      </c>
      <c r="E8" s="58" t="s">
        <v>165</v>
      </c>
      <c r="F8" s="58" t="s">
        <v>255</v>
      </c>
      <c r="G8" s="58" t="s">
        <v>166</v>
      </c>
      <c r="H8" s="58" t="s">
        <v>167</v>
      </c>
      <c r="I8" s="58" t="s">
        <v>168</v>
      </c>
      <c r="J8" s="54">
        <v>1</v>
      </c>
      <c r="K8" s="59"/>
    </row>
    <row r="9" spans="1:19" ht="24.75" customHeight="1" x14ac:dyDescent="0.25">
      <c r="A9" s="30">
        <v>2</v>
      </c>
      <c r="B9" s="60" t="s">
        <v>169</v>
      </c>
      <c r="C9" s="61" t="s">
        <v>163</v>
      </c>
      <c r="D9" s="79" t="s">
        <v>170</v>
      </c>
      <c r="E9" s="61" t="s">
        <v>171</v>
      </c>
      <c r="F9" s="58" t="s">
        <v>255</v>
      </c>
      <c r="G9" s="61" t="s">
        <v>166</v>
      </c>
      <c r="H9" s="61" t="s">
        <v>167</v>
      </c>
      <c r="I9" s="61" t="s">
        <v>168</v>
      </c>
      <c r="J9" s="48">
        <v>1</v>
      </c>
      <c r="K9" s="62"/>
    </row>
    <row r="10" spans="1:19" ht="24.75" customHeight="1" x14ac:dyDescent="0.25">
      <c r="A10" s="30">
        <v>3</v>
      </c>
      <c r="B10" s="60" t="s">
        <v>172</v>
      </c>
      <c r="C10" s="61" t="s">
        <v>163</v>
      </c>
      <c r="D10" s="79" t="s">
        <v>173</v>
      </c>
      <c r="E10" s="61" t="s">
        <v>174</v>
      </c>
      <c r="F10" s="58" t="s">
        <v>255</v>
      </c>
      <c r="G10" s="61" t="s">
        <v>166</v>
      </c>
      <c r="H10" s="61" t="s">
        <v>167</v>
      </c>
      <c r="I10" s="61" t="s">
        <v>168</v>
      </c>
      <c r="J10" s="48">
        <v>1</v>
      </c>
      <c r="K10" s="62"/>
    </row>
    <row r="11" spans="1:19" ht="24.75" customHeight="1" x14ac:dyDescent="0.25">
      <c r="A11" s="30">
        <v>4</v>
      </c>
      <c r="B11" s="60" t="s">
        <v>175</v>
      </c>
      <c r="C11" s="61" t="s">
        <v>163</v>
      </c>
      <c r="D11" s="79" t="s">
        <v>176</v>
      </c>
      <c r="E11" s="61" t="s">
        <v>177</v>
      </c>
      <c r="F11" s="58" t="s">
        <v>255</v>
      </c>
      <c r="G11" s="61" t="s">
        <v>166</v>
      </c>
      <c r="H11" s="61" t="s">
        <v>167</v>
      </c>
      <c r="I11" s="61" t="s">
        <v>168</v>
      </c>
      <c r="J11" s="48">
        <v>1</v>
      </c>
      <c r="K11" s="62"/>
    </row>
    <row r="12" spans="1:19" ht="24.75" customHeight="1" x14ac:dyDescent="0.25">
      <c r="A12" s="30">
        <v>5</v>
      </c>
      <c r="B12" s="60" t="s">
        <v>178</v>
      </c>
      <c r="C12" s="61" t="s">
        <v>163</v>
      </c>
      <c r="D12" s="79" t="s">
        <v>179</v>
      </c>
      <c r="E12" s="61" t="s">
        <v>180</v>
      </c>
      <c r="F12" s="58" t="s">
        <v>255</v>
      </c>
      <c r="G12" s="61" t="s">
        <v>166</v>
      </c>
      <c r="H12" s="61" t="s">
        <v>167</v>
      </c>
      <c r="I12" s="61" t="s">
        <v>168</v>
      </c>
      <c r="J12" s="48">
        <v>1</v>
      </c>
      <c r="K12" s="62"/>
    </row>
    <row r="13" spans="1:19" ht="24.75" customHeight="1" x14ac:dyDescent="0.25">
      <c r="A13" s="30">
        <v>6</v>
      </c>
      <c r="B13" s="60" t="s">
        <v>181</v>
      </c>
      <c r="C13" s="61" t="s">
        <v>163</v>
      </c>
      <c r="D13" s="79" t="s">
        <v>182</v>
      </c>
      <c r="E13" s="61" t="s">
        <v>183</v>
      </c>
      <c r="F13" s="58" t="s">
        <v>255</v>
      </c>
      <c r="G13" s="61" t="s">
        <v>166</v>
      </c>
      <c r="H13" s="61" t="s">
        <v>167</v>
      </c>
      <c r="I13" s="61" t="s">
        <v>168</v>
      </c>
      <c r="J13" s="48">
        <v>1</v>
      </c>
      <c r="K13" s="62"/>
    </row>
    <row r="14" spans="1:19" ht="24.75" customHeight="1" x14ac:dyDescent="0.25">
      <c r="A14" s="30">
        <v>7</v>
      </c>
      <c r="B14" s="60" t="s">
        <v>184</v>
      </c>
      <c r="C14" s="61" t="s">
        <v>163</v>
      </c>
      <c r="D14" s="79" t="s">
        <v>185</v>
      </c>
      <c r="E14" s="61" t="s">
        <v>186</v>
      </c>
      <c r="F14" s="58" t="s">
        <v>255</v>
      </c>
      <c r="G14" s="61" t="s">
        <v>166</v>
      </c>
      <c r="H14" s="61" t="s">
        <v>167</v>
      </c>
      <c r="I14" s="61" t="s">
        <v>168</v>
      </c>
      <c r="J14" s="48">
        <v>1</v>
      </c>
      <c r="K14" s="62"/>
    </row>
    <row r="15" spans="1:19" ht="24.75" customHeight="1" x14ac:dyDescent="0.25">
      <c r="A15" s="30">
        <v>8</v>
      </c>
      <c r="B15" s="60" t="s">
        <v>187</v>
      </c>
      <c r="C15" s="61" t="s">
        <v>163</v>
      </c>
      <c r="D15" s="79" t="s">
        <v>188</v>
      </c>
      <c r="E15" s="61" t="s">
        <v>189</v>
      </c>
      <c r="F15" s="58" t="s">
        <v>255</v>
      </c>
      <c r="G15" s="61" t="s">
        <v>166</v>
      </c>
      <c r="H15" s="61" t="s">
        <v>167</v>
      </c>
      <c r="I15" s="61" t="s">
        <v>168</v>
      </c>
      <c r="J15" s="48">
        <v>1</v>
      </c>
      <c r="K15" s="62"/>
    </row>
    <row r="16" spans="1:19" ht="24.75" customHeight="1" x14ac:dyDescent="0.25">
      <c r="A16" s="30">
        <v>9</v>
      </c>
      <c r="B16" s="60" t="s">
        <v>190</v>
      </c>
      <c r="C16" s="61" t="s">
        <v>163</v>
      </c>
      <c r="D16" s="61" t="s">
        <v>191</v>
      </c>
      <c r="E16" s="61" t="s">
        <v>192</v>
      </c>
      <c r="F16" s="58" t="s">
        <v>255</v>
      </c>
      <c r="G16" s="61" t="s">
        <v>166</v>
      </c>
      <c r="H16" s="61" t="s">
        <v>167</v>
      </c>
      <c r="I16" s="61" t="s">
        <v>168</v>
      </c>
      <c r="J16" s="48">
        <v>1</v>
      </c>
      <c r="K16" s="62"/>
    </row>
    <row r="17" spans="1:11" ht="24.75" customHeight="1" x14ac:dyDescent="0.25">
      <c r="A17" s="30">
        <v>10</v>
      </c>
      <c r="B17" s="60" t="s">
        <v>193</v>
      </c>
      <c r="C17" s="61" t="s">
        <v>163</v>
      </c>
      <c r="D17" s="61" t="s">
        <v>194</v>
      </c>
      <c r="E17" s="61" t="s">
        <v>195</v>
      </c>
      <c r="F17" s="58" t="s">
        <v>255</v>
      </c>
      <c r="G17" s="61" t="s">
        <v>166</v>
      </c>
      <c r="H17" s="61" t="s">
        <v>167</v>
      </c>
      <c r="I17" s="61" t="s">
        <v>168</v>
      </c>
      <c r="J17" s="48">
        <v>1</v>
      </c>
      <c r="K17" s="62"/>
    </row>
    <row r="18" spans="1:11" ht="24.75" customHeight="1" x14ac:dyDescent="0.25">
      <c r="A18" s="30">
        <v>11</v>
      </c>
      <c r="B18" s="60" t="s">
        <v>196</v>
      </c>
      <c r="C18" s="61" t="s">
        <v>163</v>
      </c>
      <c r="D18" s="61" t="s">
        <v>197</v>
      </c>
      <c r="E18" s="61" t="s">
        <v>198</v>
      </c>
      <c r="F18" s="58" t="s">
        <v>255</v>
      </c>
      <c r="G18" s="61" t="s">
        <v>166</v>
      </c>
      <c r="H18" s="61" t="s">
        <v>167</v>
      </c>
      <c r="I18" s="61" t="s">
        <v>168</v>
      </c>
      <c r="J18" s="48">
        <v>1</v>
      </c>
      <c r="K18" s="62"/>
    </row>
    <row r="19" spans="1:11" ht="24.75" customHeight="1" x14ac:dyDescent="0.25">
      <c r="A19" s="30">
        <v>12</v>
      </c>
      <c r="B19" s="60" t="s">
        <v>199</v>
      </c>
      <c r="C19" s="61" t="s">
        <v>163</v>
      </c>
      <c r="D19" s="61" t="s">
        <v>200</v>
      </c>
      <c r="E19" s="61" t="s">
        <v>201</v>
      </c>
      <c r="F19" s="58" t="s">
        <v>255</v>
      </c>
      <c r="G19" s="61" t="s">
        <v>166</v>
      </c>
      <c r="H19" s="61" t="s">
        <v>167</v>
      </c>
      <c r="I19" s="61" t="s">
        <v>168</v>
      </c>
      <c r="J19" s="48">
        <v>1</v>
      </c>
      <c r="K19" s="62"/>
    </row>
    <row r="20" spans="1:11" ht="24.75" customHeight="1" x14ac:dyDescent="0.25">
      <c r="A20" s="30">
        <v>13</v>
      </c>
      <c r="B20" s="60" t="s">
        <v>202</v>
      </c>
      <c r="C20" s="61" t="s">
        <v>163</v>
      </c>
      <c r="D20" s="61" t="s">
        <v>203</v>
      </c>
      <c r="E20" s="61" t="s">
        <v>204</v>
      </c>
      <c r="F20" s="58" t="s">
        <v>255</v>
      </c>
      <c r="G20" s="61" t="s">
        <v>166</v>
      </c>
      <c r="H20" s="61" t="s">
        <v>167</v>
      </c>
      <c r="I20" s="61" t="s">
        <v>168</v>
      </c>
      <c r="J20" s="48">
        <v>0</v>
      </c>
      <c r="K20" s="62" t="s">
        <v>256</v>
      </c>
    </row>
    <row r="21" spans="1:11" ht="24.75" customHeight="1" x14ac:dyDescent="0.25">
      <c r="A21" s="30">
        <v>14</v>
      </c>
      <c r="B21" s="60" t="s">
        <v>205</v>
      </c>
      <c r="C21" s="61" t="s">
        <v>163</v>
      </c>
      <c r="D21" s="61" t="s">
        <v>206</v>
      </c>
      <c r="E21" s="61" t="s">
        <v>207</v>
      </c>
      <c r="F21" s="58" t="s">
        <v>255</v>
      </c>
      <c r="G21" s="61" t="s">
        <v>166</v>
      </c>
      <c r="H21" s="61" t="s">
        <v>167</v>
      </c>
      <c r="I21" s="61" t="s">
        <v>168</v>
      </c>
      <c r="J21" s="48">
        <v>1</v>
      </c>
      <c r="K21" s="62"/>
    </row>
    <row r="22" spans="1:11" ht="24.75" customHeight="1" x14ac:dyDescent="0.25">
      <c r="A22" s="30">
        <v>15</v>
      </c>
      <c r="B22" s="60" t="s">
        <v>208</v>
      </c>
      <c r="C22" s="61" t="s">
        <v>163</v>
      </c>
      <c r="D22" s="61" t="s">
        <v>209</v>
      </c>
      <c r="E22" s="61" t="s">
        <v>210</v>
      </c>
      <c r="F22" s="58" t="s">
        <v>255</v>
      </c>
      <c r="G22" s="61" t="s">
        <v>166</v>
      </c>
      <c r="H22" s="61" t="s">
        <v>167</v>
      </c>
      <c r="I22" s="61" t="s">
        <v>168</v>
      </c>
      <c r="J22" s="48">
        <v>1</v>
      </c>
      <c r="K22" s="62"/>
    </row>
    <row r="23" spans="1:11" ht="24.75" customHeight="1" x14ac:dyDescent="0.25">
      <c r="A23" s="30">
        <v>16</v>
      </c>
      <c r="B23" s="60" t="s">
        <v>211</v>
      </c>
      <c r="C23" s="61" t="s">
        <v>163</v>
      </c>
      <c r="D23" s="61" t="s">
        <v>212</v>
      </c>
      <c r="E23" s="61" t="s">
        <v>213</v>
      </c>
      <c r="F23" s="58" t="s">
        <v>255</v>
      </c>
      <c r="G23" s="61" t="s">
        <v>166</v>
      </c>
      <c r="H23" s="61" t="s">
        <v>167</v>
      </c>
      <c r="I23" s="61" t="s">
        <v>168</v>
      </c>
      <c r="J23" s="48">
        <v>1</v>
      </c>
      <c r="K23" s="62"/>
    </row>
    <row r="24" spans="1:11" ht="24.75" customHeight="1" x14ac:dyDescent="0.25">
      <c r="A24" s="30">
        <v>17</v>
      </c>
      <c r="B24" s="60" t="s">
        <v>214</v>
      </c>
      <c r="C24" s="61" t="s">
        <v>163</v>
      </c>
      <c r="D24" s="61" t="s">
        <v>215</v>
      </c>
      <c r="E24" s="61" t="s">
        <v>216</v>
      </c>
      <c r="F24" s="58" t="s">
        <v>255</v>
      </c>
      <c r="G24" s="61" t="s">
        <v>166</v>
      </c>
      <c r="H24" s="61" t="s">
        <v>167</v>
      </c>
      <c r="I24" s="61" t="s">
        <v>168</v>
      </c>
      <c r="J24" s="48">
        <v>1</v>
      </c>
      <c r="K24" s="62"/>
    </row>
    <row r="25" spans="1:11" ht="24.75" customHeight="1" x14ac:dyDescent="0.25">
      <c r="A25" s="30">
        <v>18</v>
      </c>
      <c r="B25" s="60" t="s">
        <v>217</v>
      </c>
      <c r="C25" s="61" t="s">
        <v>163</v>
      </c>
      <c r="D25" s="61" t="s">
        <v>218</v>
      </c>
      <c r="E25" s="61" t="s">
        <v>219</v>
      </c>
      <c r="F25" s="58" t="s">
        <v>255</v>
      </c>
      <c r="G25" s="61" t="s">
        <v>166</v>
      </c>
      <c r="H25" s="61" t="s">
        <v>167</v>
      </c>
      <c r="I25" s="61" t="s">
        <v>168</v>
      </c>
      <c r="J25" s="48">
        <v>1</v>
      </c>
      <c r="K25" s="62"/>
    </row>
    <row r="26" spans="1:11" ht="24.75" customHeight="1" x14ac:dyDescent="0.25">
      <c r="A26" s="30">
        <v>19</v>
      </c>
      <c r="B26" s="60" t="s">
        <v>220</v>
      </c>
      <c r="C26" s="61" t="s">
        <v>163</v>
      </c>
      <c r="D26" s="61" t="s">
        <v>221</v>
      </c>
      <c r="E26" s="61" t="s">
        <v>222</v>
      </c>
      <c r="F26" s="58" t="s">
        <v>255</v>
      </c>
      <c r="G26" s="61" t="s">
        <v>166</v>
      </c>
      <c r="H26" s="61" t="s">
        <v>167</v>
      </c>
      <c r="I26" s="61" t="s">
        <v>168</v>
      </c>
      <c r="J26" s="48">
        <v>1</v>
      </c>
      <c r="K26" s="62"/>
    </row>
    <row r="27" spans="1:11" ht="24.75" customHeight="1" x14ac:dyDescent="0.25">
      <c r="A27" s="30">
        <v>20</v>
      </c>
      <c r="B27" s="60" t="s">
        <v>223</v>
      </c>
      <c r="C27" s="61" t="s">
        <v>163</v>
      </c>
      <c r="D27" s="61" t="s">
        <v>224</v>
      </c>
      <c r="E27" s="61" t="s">
        <v>225</v>
      </c>
      <c r="F27" s="58" t="s">
        <v>255</v>
      </c>
      <c r="G27" s="61" t="s">
        <v>166</v>
      </c>
      <c r="H27" s="61" t="s">
        <v>167</v>
      </c>
      <c r="I27" s="61" t="s">
        <v>168</v>
      </c>
      <c r="J27" s="48">
        <v>1</v>
      </c>
      <c r="K27" s="62"/>
    </row>
    <row r="28" spans="1:11" ht="24.75" customHeight="1" x14ac:dyDescent="0.25">
      <c r="A28" s="30">
        <v>21</v>
      </c>
      <c r="B28" s="60" t="s">
        <v>226</v>
      </c>
      <c r="C28" s="61" t="s">
        <v>163</v>
      </c>
      <c r="D28" s="61" t="s">
        <v>227</v>
      </c>
      <c r="E28" s="61" t="s">
        <v>228</v>
      </c>
      <c r="F28" s="58" t="s">
        <v>255</v>
      </c>
      <c r="G28" s="61" t="s">
        <v>166</v>
      </c>
      <c r="H28" s="61" t="s">
        <v>167</v>
      </c>
      <c r="I28" s="61" t="s">
        <v>168</v>
      </c>
      <c r="J28" s="48">
        <v>1</v>
      </c>
      <c r="K28" s="62"/>
    </row>
    <row r="29" spans="1:11" ht="24.75" customHeight="1" x14ac:dyDescent="0.25">
      <c r="A29" s="30">
        <v>22</v>
      </c>
      <c r="B29" s="60" t="s">
        <v>229</v>
      </c>
      <c r="C29" s="61" t="s">
        <v>163</v>
      </c>
      <c r="D29" s="61" t="s">
        <v>230</v>
      </c>
      <c r="E29" s="61" t="s">
        <v>231</v>
      </c>
      <c r="F29" s="58" t="s">
        <v>255</v>
      </c>
      <c r="G29" s="61" t="s">
        <v>166</v>
      </c>
      <c r="H29" s="61" t="s">
        <v>167</v>
      </c>
      <c r="I29" s="61" t="s">
        <v>168</v>
      </c>
      <c r="J29" s="48">
        <v>1</v>
      </c>
      <c r="K29" s="62"/>
    </row>
    <row r="30" spans="1:11" ht="24.75" customHeight="1" x14ac:dyDescent="0.25">
      <c r="A30" s="30">
        <v>23</v>
      </c>
      <c r="B30" s="60" t="s">
        <v>232</v>
      </c>
      <c r="C30" s="61" t="s">
        <v>163</v>
      </c>
      <c r="D30" s="61" t="s">
        <v>233</v>
      </c>
      <c r="E30" s="61" t="s">
        <v>234</v>
      </c>
      <c r="F30" s="58" t="s">
        <v>255</v>
      </c>
      <c r="G30" s="61" t="s">
        <v>166</v>
      </c>
      <c r="H30" s="61" t="s">
        <v>167</v>
      </c>
      <c r="I30" s="61" t="s">
        <v>168</v>
      </c>
      <c r="J30" s="48">
        <v>1</v>
      </c>
      <c r="K30" s="62"/>
    </row>
    <row r="31" spans="1:11" ht="24.75" customHeight="1" x14ac:dyDescent="0.25">
      <c r="A31" s="30">
        <v>24</v>
      </c>
      <c r="B31" s="60" t="s">
        <v>235</v>
      </c>
      <c r="C31" s="61" t="s">
        <v>163</v>
      </c>
      <c r="D31" s="61" t="s">
        <v>236</v>
      </c>
      <c r="E31" s="61" t="s">
        <v>237</v>
      </c>
      <c r="F31" s="58" t="s">
        <v>255</v>
      </c>
      <c r="G31" s="61" t="s">
        <v>166</v>
      </c>
      <c r="H31" s="61" t="s">
        <v>167</v>
      </c>
      <c r="I31" s="61" t="s">
        <v>168</v>
      </c>
      <c r="J31" s="48">
        <v>1</v>
      </c>
      <c r="K31" s="62"/>
    </row>
    <row r="32" spans="1:11" ht="24.75" customHeight="1" x14ac:dyDescent="0.25">
      <c r="A32" s="30">
        <v>25</v>
      </c>
      <c r="B32" s="60" t="s">
        <v>238</v>
      </c>
      <c r="C32" s="61" t="s">
        <v>163</v>
      </c>
      <c r="D32" s="61" t="s">
        <v>239</v>
      </c>
      <c r="E32" s="61" t="s">
        <v>240</v>
      </c>
      <c r="F32" s="58" t="s">
        <v>255</v>
      </c>
      <c r="G32" s="61" t="s">
        <v>166</v>
      </c>
      <c r="H32" s="61" t="s">
        <v>167</v>
      </c>
      <c r="I32" s="61" t="s">
        <v>168</v>
      </c>
      <c r="J32" s="48">
        <v>1</v>
      </c>
      <c r="K32" s="62"/>
    </row>
    <row r="33" spans="1:11" ht="24.75" customHeight="1" x14ac:dyDescent="0.25">
      <c r="A33" s="30">
        <v>26</v>
      </c>
      <c r="B33" s="60" t="s">
        <v>241</v>
      </c>
      <c r="C33" s="61" t="s">
        <v>163</v>
      </c>
      <c r="D33" s="61" t="s">
        <v>242</v>
      </c>
      <c r="E33" s="61" t="s">
        <v>243</v>
      </c>
      <c r="F33" s="58" t="s">
        <v>255</v>
      </c>
      <c r="G33" s="61" t="s">
        <v>166</v>
      </c>
      <c r="H33" s="61" t="s">
        <v>167</v>
      </c>
      <c r="I33" s="61" t="s">
        <v>168</v>
      </c>
      <c r="J33" s="48">
        <v>1</v>
      </c>
      <c r="K33" s="62"/>
    </row>
    <row r="34" spans="1:11" ht="24.75" customHeight="1" x14ac:dyDescent="0.25">
      <c r="A34" s="30">
        <v>27</v>
      </c>
      <c r="B34" s="60" t="s">
        <v>244</v>
      </c>
      <c r="C34" s="61" t="s">
        <v>163</v>
      </c>
      <c r="D34" s="61" t="s">
        <v>245</v>
      </c>
      <c r="E34" s="61" t="s">
        <v>246</v>
      </c>
      <c r="F34" s="58" t="s">
        <v>255</v>
      </c>
      <c r="G34" s="61" t="s">
        <v>166</v>
      </c>
      <c r="H34" s="61" t="s">
        <v>167</v>
      </c>
      <c r="I34" s="61" t="s">
        <v>168</v>
      </c>
      <c r="J34" s="48">
        <v>1</v>
      </c>
      <c r="K34" s="62"/>
    </row>
    <row r="35" spans="1:11" ht="24.75" customHeight="1" x14ac:dyDescent="0.25">
      <c r="A35" s="30">
        <v>28</v>
      </c>
      <c r="B35" s="60" t="s">
        <v>247</v>
      </c>
      <c r="C35" s="61" t="s">
        <v>163</v>
      </c>
      <c r="D35" s="61" t="s">
        <v>248</v>
      </c>
      <c r="E35" s="61" t="s">
        <v>249</v>
      </c>
      <c r="F35" s="58" t="s">
        <v>255</v>
      </c>
      <c r="G35" s="61" t="s">
        <v>166</v>
      </c>
      <c r="H35" s="61" t="s">
        <v>167</v>
      </c>
      <c r="I35" s="61" t="s">
        <v>168</v>
      </c>
      <c r="J35" s="48">
        <v>1</v>
      </c>
      <c r="K35" s="62"/>
    </row>
    <row r="36" spans="1:11" ht="24.75" customHeight="1" x14ac:dyDescent="0.25">
      <c r="A36" s="30">
        <v>29</v>
      </c>
      <c r="B36" s="60" t="s">
        <v>250</v>
      </c>
      <c r="C36" s="61" t="s">
        <v>163</v>
      </c>
      <c r="D36" s="61" t="s">
        <v>251</v>
      </c>
      <c r="E36" s="61" t="s">
        <v>252</v>
      </c>
      <c r="F36" s="58" t="s">
        <v>255</v>
      </c>
      <c r="G36" s="61" t="s">
        <v>166</v>
      </c>
      <c r="H36" s="61" t="s">
        <v>253</v>
      </c>
      <c r="I36" s="61" t="s">
        <v>254</v>
      </c>
      <c r="J36" s="48">
        <v>1</v>
      </c>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AHMAD FARHAN BIN AZREEN</v>
      </c>
      <c r="C8" s="32" t="str">
        <f>IF(FIN!C8="","",FIN!C8)</f>
        <v>2MTK</v>
      </c>
      <c r="D8" s="32" t="str">
        <f>IF(FIN!E8="","",FIN!E8)</f>
        <v>K591EMTK001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AHMAD HAZIQ BIN MOHD NIZAM</v>
      </c>
      <c r="C9" s="25" t="str">
        <f>IF(FIN!C9="","",FIN!C9)</f>
        <v>2MTK</v>
      </c>
      <c r="D9" s="25" t="str">
        <f>IF(FIN!E9="","",FIN!E9)</f>
        <v>K591EMTK002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ALIF NAJMI BIN ABDULLAH</v>
      </c>
      <c r="C10" s="25" t="str">
        <f>IF(FIN!C10="","",FIN!C10)</f>
        <v>2MTK</v>
      </c>
      <c r="D10" s="25" t="str">
        <f>IF(FIN!E10="","",FIN!E10)</f>
        <v>K591EMTK003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AZARUL HAKIMI BIN AZMI</v>
      </c>
      <c r="C11" s="25" t="str">
        <f>IF(FIN!C11="","",FIN!C11)</f>
        <v>2MTK</v>
      </c>
      <c r="D11" s="25" t="str">
        <f>IF(FIN!E11="","",FIN!E11)</f>
        <v>K591EMTK004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MOHAMAD AFIF ALAUDIN BIN ROSLAN</v>
      </c>
      <c r="C12" s="25" t="str">
        <f>IF(FIN!C12="","",FIN!C12)</f>
        <v>2MTK</v>
      </c>
      <c r="D12" s="25" t="str">
        <f>IF(FIN!E12="","",FIN!E12)</f>
        <v>K591EMTK005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MOHAMAD AIDIL BIN MOHD ZULKEFELY</v>
      </c>
      <c r="C13" s="25" t="str">
        <f>IF(FIN!C13="","",FIN!C13)</f>
        <v>2MTK</v>
      </c>
      <c r="D13" s="25" t="str">
        <f>IF(FIN!E13="","",FIN!E13)</f>
        <v>K591EMTK006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MOHAMAD REDUAN BIN ROSLAN</v>
      </c>
      <c r="C14" s="25" t="str">
        <f>IF(FIN!C14="","",FIN!C14)</f>
        <v>2MTK</v>
      </c>
      <c r="D14" s="25" t="str">
        <f>IF(FIN!E14="","",FIN!E14)</f>
        <v>K591EMTK007</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MOHAMMAD AMIRUL HAFIZ BIN ROSDI</v>
      </c>
      <c r="C15" s="25" t="str">
        <f>IF(FIN!C15="","",FIN!C15)</f>
        <v>2MTK</v>
      </c>
      <c r="D15" s="25" t="str">
        <f>IF(FIN!E15="","",FIN!E15)</f>
        <v>K591EMTK008</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MUHAMAAD HARIZ BIN POZI AHMAD</v>
      </c>
      <c r="C16" s="25" t="str">
        <f>IF(FIN!C16="","",FIN!C16)</f>
        <v>2MTK</v>
      </c>
      <c r="D16" s="25" t="str">
        <f>IF(FIN!E16="","",FIN!E16)</f>
        <v>K591EMTK009</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MUHAMAD AMIR BIN KAMARARIFIN</v>
      </c>
      <c r="C17" s="25" t="str">
        <f>IF(FIN!C17="","",FIN!C17)</f>
        <v>2MTK</v>
      </c>
      <c r="D17" s="25" t="str">
        <f>IF(FIN!E17="","",FIN!E17)</f>
        <v>K591EMTK010</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MUHAMAD ASYRAAF BIN ZULKARNAIN</v>
      </c>
      <c r="C18" s="25" t="str">
        <f>IF(FIN!C18="","",FIN!C18)</f>
        <v>2MTK</v>
      </c>
      <c r="D18" s="25" t="str">
        <f>IF(FIN!E18="","",FIN!E18)</f>
        <v>K591EMTK011</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MUHAMAD ATTHIRMIZIE BIN KHARUDIN</v>
      </c>
      <c r="C19" s="25" t="str">
        <f>IF(FIN!C19="","",FIN!C19)</f>
        <v>2MTK</v>
      </c>
      <c r="D19" s="25" t="str">
        <f>IF(FIN!E19="","",FIN!E19)</f>
        <v>K591EMTK012</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MUHAMAD KHAIRIL NAIM BIN MUHAMAD ISA</v>
      </c>
      <c r="C20" s="25" t="str">
        <f>IF(FIN!C20="","",FIN!C20)</f>
        <v>2MTK</v>
      </c>
      <c r="D20" s="25" t="str">
        <f>IF(FIN!E20="","",FIN!E20)</f>
        <v>K591EMTK013</v>
      </c>
      <c r="E20" s="34">
        <f>IF(FIN!J20="","",FIN!J20)</f>
        <v>0</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AIRIL NAIM BIN JAMAL</v>
      </c>
      <c r="C21" s="25" t="str">
        <f>IF(FIN!C21="","",FIN!C21)</f>
        <v>2MTK</v>
      </c>
      <c r="D21" s="25" t="str">
        <f>IF(FIN!E21="","",FIN!E21)</f>
        <v>K591EMTK014</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AKMAL HAKIM BIN SALLEH</v>
      </c>
      <c r="C22" s="25" t="str">
        <f>IF(FIN!C22="","",FIN!C22)</f>
        <v>2MTK</v>
      </c>
      <c r="D22" s="25" t="str">
        <f>IF(FIN!E22="","",FIN!E22)</f>
        <v>K591EMTK015</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ALIFF NAJMAN BIN SAMAD</v>
      </c>
      <c r="C23" s="25" t="str">
        <f>IF(FIN!C23="","",FIN!C23)</f>
        <v>2MTK</v>
      </c>
      <c r="D23" s="25" t="str">
        <f>IF(FIN!E23="","",FIN!E23)</f>
        <v>K591EMTK016</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AZWAN BIN LALU SOELIHIN</v>
      </c>
      <c r="C24" s="25" t="str">
        <f>IF(FIN!C24="","",FIN!C24)</f>
        <v>2MTK</v>
      </c>
      <c r="D24" s="25" t="str">
        <f>IF(FIN!E24="","",FIN!E24)</f>
        <v>K591EMTK017</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EZAD BIN ISHAK</v>
      </c>
      <c r="C25" s="25" t="str">
        <f>IF(FIN!C25="","",FIN!C25)</f>
        <v>2MTK</v>
      </c>
      <c r="D25" s="25" t="str">
        <f>IF(FIN!E25="","",FIN!E25)</f>
        <v>K591EMTK018</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FIRDAUS BIN AZHARI</v>
      </c>
      <c r="C26" s="25" t="str">
        <f>IF(FIN!C26="","",FIN!C26)</f>
        <v>2MTK</v>
      </c>
      <c r="D26" s="25" t="str">
        <f>IF(FIN!E26="","",FIN!E26)</f>
        <v>K591EMTK019</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IKMAL BIN ROSLEE</v>
      </c>
      <c r="C27" s="25" t="str">
        <f>IF(FIN!C27="","",FIN!C27)</f>
        <v>2MTK</v>
      </c>
      <c r="D27" s="25" t="str">
        <f>IF(FIN!E27="","",FIN!E27)</f>
        <v>K591EMTK020</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LUQMAN HAQEM BIN ARIFIN</v>
      </c>
      <c r="C28" s="25" t="str">
        <f>IF(FIN!C28="","",FIN!C28)</f>
        <v>2MTK</v>
      </c>
      <c r="D28" s="25" t="str">
        <f>IF(FIN!E28="","",FIN!E28)</f>
        <v>K591EMTK021</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MUHAMMAD MUSTAQIM BIN ISMAIL</v>
      </c>
      <c r="C29" s="25" t="str">
        <f>IF(FIN!C29="","",FIN!C29)</f>
        <v>2MTK</v>
      </c>
      <c r="D29" s="25" t="str">
        <f>IF(FIN!E29="","",FIN!E29)</f>
        <v>K591EMTK022</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MUHAMMAD RUZAIMIE BIN MUHAMAD RASIDI</v>
      </c>
      <c r="C30" s="25" t="str">
        <f>IF(FIN!C30="","",FIN!C30)</f>
        <v>2MTK</v>
      </c>
      <c r="D30" s="25" t="str">
        <f>IF(FIN!E30="","",FIN!E30)</f>
        <v>K591EMTK023</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MUHAMMAD SHAFIQ BIN ERMAN</v>
      </c>
      <c r="C31" s="25" t="str">
        <f>IF(FIN!C31="","",FIN!C31)</f>
        <v>2MTK</v>
      </c>
      <c r="D31" s="25" t="str">
        <f>IF(FIN!E31="","",FIN!E31)</f>
        <v>K591EMTK024</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MUHAMMAD SYAHMIR IKMAL BIN SALEHUDDIN</v>
      </c>
      <c r="C32" s="25" t="str">
        <f>IF(FIN!C32="","",FIN!C32)</f>
        <v>2MTK</v>
      </c>
      <c r="D32" s="25" t="str">
        <f>IF(FIN!E32="","",FIN!E32)</f>
        <v>K591EMTK025</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MUHAMMAD ZULHILMI BIN MOHD ZAN</v>
      </c>
      <c r="C33" s="25" t="str">
        <f>IF(FIN!C33="","",FIN!C33)</f>
        <v>2MTK</v>
      </c>
      <c r="D33" s="25" t="str">
        <f>IF(FIN!E33="","",FIN!E33)</f>
        <v>K591EMTK026</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SHAHRIL FAHMI BIN ALI</v>
      </c>
      <c r="C34" s="25" t="str">
        <f>IF(FIN!C34="","",FIN!C34)</f>
        <v>2MTK</v>
      </c>
      <c r="D34" s="25" t="str">
        <f>IF(FIN!E34="","",FIN!E34)</f>
        <v>K591EMTK027</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SHARUL IZZUDIN BIN MAT RODZI</v>
      </c>
      <c r="C35" s="25" t="str">
        <f>IF(FIN!C35="","",FIN!C35)</f>
        <v>2MTK</v>
      </c>
      <c r="D35" s="25" t="str">
        <f>IF(FIN!E35="","",FIN!E35)</f>
        <v>K591EMTK028</v>
      </c>
      <c r="E35" s="34">
        <f>IF(FIN!J35="","",FIN!J35)</f>
        <v>1</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VINOTH A/L CHANDRAN</v>
      </c>
      <c r="C36" s="25" t="str">
        <f>IF(FIN!C36="","",FIN!C36)</f>
        <v>2MTK</v>
      </c>
      <c r="D36" s="25" t="str">
        <f>IF(FIN!E36="","",FIN!E36)</f>
        <v>K591EMTK030</v>
      </c>
      <c r="E36" s="34">
        <f>IF(FIN!J36="","",FIN!J36)</f>
        <v>1</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85" t="s">
        <v>3</v>
      </c>
      <c r="B6" s="183" t="s">
        <v>5</v>
      </c>
      <c r="C6" s="183" t="s">
        <v>6</v>
      </c>
      <c r="D6" s="183" t="s">
        <v>9</v>
      </c>
      <c r="E6" s="183" t="s">
        <v>7</v>
      </c>
      <c r="F6" s="199" t="s">
        <v>53</v>
      </c>
      <c r="G6" s="190" t="str">
        <f>IF(AND(KPENT1="",NPEMT1=""),"",CONCATENATE("TEORI 1 - ",KPENT1," (",NPEMT1,")"))</f>
        <v/>
      </c>
      <c r="H6" s="188"/>
      <c r="I6" s="188"/>
      <c r="J6" s="188"/>
      <c r="K6" s="188"/>
      <c r="L6" s="188"/>
      <c r="M6" s="189"/>
      <c r="N6" s="191" t="str">
        <f>IF(AND(KPENT2="",NPEMT2=""),"",CONCATENATE("TEORI 2 - ",KPENT2," (",NPEMT2,")"))</f>
        <v/>
      </c>
      <c r="O6" s="191"/>
      <c r="P6" s="191"/>
      <c r="Q6" s="191"/>
      <c r="R6" s="191"/>
      <c r="S6" s="191"/>
      <c r="T6" s="192"/>
      <c r="U6" s="190" t="str">
        <f>IF(AND(KPENT3="",NPEMT3=""),"",CONCATENATE("TEORI 3 - ",KPENT3," (",NPEMT3,")"))</f>
        <v/>
      </c>
      <c r="V6" s="188"/>
      <c r="W6" s="188"/>
      <c r="X6" s="188"/>
      <c r="Y6" s="188"/>
      <c r="Z6" s="188"/>
      <c r="AA6" s="189"/>
      <c r="AB6" s="187" t="str">
        <f>IF(AND(KPENT4="",NPEMT4=""),"",CONCATENATE("TEORI 4 - ",KPENT4," (",NPEMT4,")"))</f>
        <v/>
      </c>
      <c r="AC6" s="188"/>
      <c r="AD6" s="188"/>
      <c r="AE6" s="188"/>
      <c r="AF6" s="188"/>
      <c r="AG6" s="188"/>
      <c r="AH6" s="189"/>
      <c r="AI6" s="190" t="str">
        <f>IF(AND(KPENT5="",NPEMT5=""),"",CONCATENATE("TEORI 5 - ",KPENT5," (",NPEMT5,")"))</f>
        <v/>
      </c>
      <c r="AJ6" s="188"/>
      <c r="AK6" s="188"/>
      <c r="AL6" s="188"/>
      <c r="AM6" s="188"/>
      <c r="AN6" s="188"/>
      <c r="AO6" s="189"/>
      <c r="AP6" s="187" t="str">
        <f>IF(AND(KPENT6="",NPEMT6=""),"",CONCATENATE("TEORI 6 - ",KPENT6," (",NPEMT6,")"))</f>
        <v/>
      </c>
      <c r="AQ6" s="188"/>
      <c r="AR6" s="188"/>
      <c r="AS6" s="188"/>
      <c r="AT6" s="188"/>
      <c r="AU6" s="188"/>
      <c r="AV6" s="189"/>
      <c r="AW6" s="190" t="str">
        <f>IF(AND(KPENT7="",NPEMT7=""),"",CONCATENATE("TEORI 7 - ",KPENT7," (",NPEMT7,")"))</f>
        <v/>
      </c>
      <c r="AX6" s="188"/>
      <c r="AY6" s="188"/>
      <c r="AZ6" s="188"/>
      <c r="BA6" s="188"/>
      <c r="BB6" s="188"/>
      <c r="BC6" s="189"/>
      <c r="BD6" s="187" t="str">
        <f>IF(AND(KPENT8="",NPEMT8=""),"",CONCATENATE("TEORI 8 - ",KPENT8," (",NPEMT8,")"))</f>
        <v/>
      </c>
      <c r="BE6" s="188"/>
      <c r="BF6" s="188"/>
      <c r="BG6" s="188"/>
      <c r="BH6" s="188"/>
      <c r="BI6" s="188"/>
      <c r="BJ6" s="189"/>
      <c r="BK6" s="190" t="str">
        <f>IF(AND(KPENT9="",NPEMT9=""),"",CONCATENATE("TEORI 9 - ",KPENT9," (",NPEMT9,")"))</f>
        <v/>
      </c>
      <c r="BL6" s="188"/>
      <c r="BM6" s="188"/>
      <c r="BN6" s="188"/>
      <c r="BO6" s="188"/>
      <c r="BP6" s="188"/>
      <c r="BQ6" s="189"/>
      <c r="BR6" s="187" t="str">
        <f>IF(AND(KPENT10="",NPEMT10=""),"",CONCATENATE("TEORI 10 - ",KPENT10," (",NPEMT10,")"))</f>
        <v/>
      </c>
      <c r="BS6" s="188"/>
      <c r="BT6" s="188"/>
      <c r="BU6" s="188"/>
      <c r="BV6" s="188"/>
      <c r="BW6" s="188"/>
      <c r="BX6" s="189"/>
      <c r="BY6" s="190" t="str">
        <f>IF(AND(KPENT11="",NPEMT11=""),"",CONCATENATE("TEORI 11 - ",KPENT11," (",NPEMT11,")"))</f>
        <v/>
      </c>
      <c r="BZ6" s="188"/>
      <c r="CA6" s="188"/>
      <c r="CB6" s="188"/>
      <c r="CC6" s="188"/>
      <c r="CD6" s="188"/>
      <c r="CE6" s="189"/>
      <c r="CF6" s="187" t="str">
        <f>IF(AND(KPENT12="",NPEMT12=""),"",CONCATENATE("TEORI 12 - ",KPENT12," (",NPEMT12,")"))</f>
        <v/>
      </c>
      <c r="CG6" s="188"/>
      <c r="CH6" s="188"/>
      <c r="CI6" s="188"/>
      <c r="CJ6" s="188"/>
      <c r="CK6" s="188"/>
      <c r="CL6" s="189"/>
      <c r="CM6" s="190" t="str">
        <f>IF(AND(KPENT13="",NPEMT13=""),"",CONCATENATE("TEORI 13 - ",KPENT13," (",NPEMT13,")"))</f>
        <v/>
      </c>
      <c r="CN6" s="188"/>
      <c r="CO6" s="188"/>
      <c r="CP6" s="188"/>
      <c r="CQ6" s="188"/>
      <c r="CR6" s="188"/>
      <c r="CS6" s="189"/>
      <c r="CT6" s="187" t="str">
        <f>IF(AND(KPENT14="",NPEMT14=""),"",CONCATENATE("TEORI 14 - ",KPENT14," (",NPEMT14,")"))</f>
        <v/>
      </c>
      <c r="CU6" s="188"/>
      <c r="CV6" s="188"/>
      <c r="CW6" s="188"/>
      <c r="CX6" s="188"/>
      <c r="CY6" s="188"/>
      <c r="CZ6" s="189"/>
      <c r="DA6" s="190" t="str">
        <f>IF(AND(KPENT15="",NPEMT15=""),"",CONCATENATE("TEORI 15 - ",KPENT15," (",NPEMT15,")"))</f>
        <v/>
      </c>
      <c r="DB6" s="188"/>
      <c r="DC6" s="188"/>
      <c r="DD6" s="188"/>
      <c r="DE6" s="188"/>
      <c r="DF6" s="188"/>
      <c r="DG6" s="189"/>
      <c r="DH6" s="187" t="str">
        <f>IF(AND(KPENT16="",NPEMT16=""),"",CONCATENATE("TEORI 16 - ",KPENT16," (",NPEMT16,")"))</f>
        <v/>
      </c>
      <c r="DI6" s="188"/>
      <c r="DJ6" s="188"/>
      <c r="DK6" s="188"/>
      <c r="DL6" s="188"/>
      <c r="DM6" s="188"/>
      <c r="DN6" s="189"/>
      <c r="DO6" s="190" t="str">
        <f>IF(AND(KPENT17="",NPEMT17=""),"",CONCATENATE("TEORI 17 - ",KPENT17," (",NPEMT17,")"))</f>
        <v/>
      </c>
      <c r="DP6" s="188"/>
      <c r="DQ6" s="188"/>
      <c r="DR6" s="188"/>
      <c r="DS6" s="188"/>
      <c r="DT6" s="188"/>
      <c r="DU6" s="189"/>
      <c r="DV6" s="187" t="str">
        <f>IF(AND(KPENT18="",NPEMT18=""),"",CONCATENATE("TEORI 18 - ",KPENT18," (",NPEMT18,")"))</f>
        <v/>
      </c>
      <c r="DW6" s="188"/>
      <c r="DX6" s="188"/>
      <c r="DY6" s="188"/>
      <c r="DZ6" s="188"/>
      <c r="EA6" s="188"/>
      <c r="EB6" s="189"/>
      <c r="EC6" s="190" t="str">
        <f>IF(AND(KPENT19="",NPEMT19=""),"",CONCATENATE("TEORI 19 - ",KPENT19," (",NPEMT19,")"))</f>
        <v/>
      </c>
      <c r="ED6" s="188"/>
      <c r="EE6" s="188"/>
      <c r="EF6" s="188"/>
      <c r="EG6" s="188"/>
      <c r="EH6" s="188"/>
      <c r="EI6" s="189"/>
      <c r="EJ6" s="187" t="str">
        <f>IF(AND(KPENT20="",NPEMT20=""),"",CONCATENATE("TEORI 20 - ",KPENT20," (",NPEMT20,")"))</f>
        <v/>
      </c>
      <c r="EK6" s="188"/>
      <c r="EL6" s="188"/>
      <c r="EM6" s="188"/>
      <c r="EN6" s="188"/>
      <c r="EO6" s="188"/>
      <c r="EP6" s="189"/>
      <c r="EQ6" s="196" t="str">
        <f>IF(AND(KPENA1="",NPEMA1=""),"",CONCATENATE("AMALI 1 - ",KPENA1," (",NPEMA1,")"))</f>
        <v/>
      </c>
      <c r="ER6" s="194"/>
      <c r="ES6" s="194"/>
      <c r="ET6" s="194"/>
      <c r="EU6" s="194"/>
      <c r="EV6" s="194"/>
      <c r="EW6" s="195"/>
      <c r="EX6" s="201" t="str">
        <f>IF(AND(KPENA2="",NPEMA2=""),"",CONCATENATE("AMALI 2 - ",KPENA2," (",NPEMA2,")"))</f>
        <v/>
      </c>
      <c r="EY6" s="201"/>
      <c r="EZ6" s="201"/>
      <c r="FA6" s="201"/>
      <c r="FB6" s="201"/>
      <c r="FC6" s="201"/>
      <c r="FD6" s="202"/>
      <c r="FE6" s="196" t="str">
        <f>IF(AND(KPENA3="",NPEMA3=""),"",CONCATENATE("AMALI 3 - ",KPENA3," (",NPEMA3,")"))</f>
        <v/>
      </c>
      <c r="FF6" s="194"/>
      <c r="FG6" s="194"/>
      <c r="FH6" s="194"/>
      <c r="FI6" s="194"/>
      <c r="FJ6" s="194"/>
      <c r="FK6" s="195"/>
      <c r="FL6" s="193" t="str">
        <f>IF(AND(KPENA4="",NPEMA4=""),"",CONCATENATE("AMALI 4 - ",KPENA4," (",NPEMA4,")"))</f>
        <v/>
      </c>
      <c r="FM6" s="194"/>
      <c r="FN6" s="194"/>
      <c r="FO6" s="194"/>
      <c r="FP6" s="194"/>
      <c r="FQ6" s="194"/>
      <c r="FR6" s="195"/>
      <c r="FS6" s="196" t="str">
        <f>IF(AND(KPENA5="",NPEMA5=""),"",CONCATENATE("AMALI 5 - ",KPENA5," (",NPEMA5,")"))</f>
        <v/>
      </c>
      <c r="FT6" s="194"/>
      <c r="FU6" s="194"/>
      <c r="FV6" s="194"/>
      <c r="FW6" s="194"/>
      <c r="FX6" s="194"/>
      <c r="FY6" s="195"/>
      <c r="FZ6" s="193" t="str">
        <f>IF(AND(KPENA6="",NPEMA6=""),"",CONCATENATE("AMALI 6 - ",KPENA6," (",NPEMA6,")"))</f>
        <v/>
      </c>
      <c r="GA6" s="194"/>
      <c r="GB6" s="194"/>
      <c r="GC6" s="194"/>
      <c r="GD6" s="194"/>
      <c r="GE6" s="194"/>
      <c r="GF6" s="195"/>
      <c r="GG6" s="196" t="str">
        <f>IF(AND(KPENA7="",NPEMA7=""),"",CONCATENATE("AMALI 7 - ",KPENA7," (",NPEMA7,")"))</f>
        <v/>
      </c>
      <c r="GH6" s="194"/>
      <c r="GI6" s="194"/>
      <c r="GJ6" s="194"/>
      <c r="GK6" s="194"/>
      <c r="GL6" s="194"/>
      <c r="GM6" s="195"/>
      <c r="GN6" s="193" t="str">
        <f>IF(AND(KPENA8="",NPEMA8=""),"",CONCATENATE("AMALI 8 - ",KPENA8," (",NPEMA8,")"))</f>
        <v/>
      </c>
      <c r="GO6" s="194"/>
      <c r="GP6" s="194"/>
      <c r="GQ6" s="194"/>
      <c r="GR6" s="194"/>
      <c r="GS6" s="194"/>
      <c r="GT6" s="195"/>
      <c r="GU6" s="196" t="str">
        <f>IF(AND(KPENA9="",NPEMA9=""),"",CONCATENATE("AMALI 9 - ",KPENA9," (",NPEMA9,")"))</f>
        <v/>
      </c>
      <c r="GV6" s="194"/>
      <c r="GW6" s="194"/>
      <c r="GX6" s="194"/>
      <c r="GY6" s="194"/>
      <c r="GZ6" s="194"/>
      <c r="HA6" s="195"/>
      <c r="HB6" s="193" t="str">
        <f>IF(AND(KPENA10="",NPEMA10=""),"",CONCATENATE("AMALI 10 - ",KPENA10," (",NPEMA10,")"))</f>
        <v/>
      </c>
      <c r="HC6" s="194"/>
      <c r="HD6" s="194"/>
      <c r="HE6" s="194"/>
      <c r="HF6" s="194"/>
      <c r="HG6" s="194"/>
      <c r="HH6" s="195"/>
      <c r="HI6" s="196" t="str">
        <f>IF(AND(KPENA11="",NPEMA11=""),"",CONCATENATE("AMALI 11 - ",KPENA11," (",NPEMA11,")"))</f>
        <v/>
      </c>
      <c r="HJ6" s="194"/>
      <c r="HK6" s="194"/>
      <c r="HL6" s="194"/>
      <c r="HM6" s="194"/>
      <c r="HN6" s="194"/>
      <c r="HO6" s="195"/>
      <c r="HP6" s="193" t="str">
        <f>IF(AND(KPENA12="",NPEMA12=""),"",CONCATENATE("AMALI 12 - ",KPENA12," (",NPEMA12,")"))</f>
        <v/>
      </c>
      <c r="HQ6" s="194"/>
      <c r="HR6" s="194"/>
      <c r="HS6" s="194"/>
      <c r="HT6" s="194"/>
      <c r="HU6" s="194"/>
      <c r="HV6" s="195"/>
      <c r="HW6" s="196" t="str">
        <f>IF(AND(KPENA13="",NPEMA13=""),"",CONCATENATE("AMALI 13 - ",KPENA13," (",NPEMA13,")"))</f>
        <v/>
      </c>
      <c r="HX6" s="194"/>
      <c r="HY6" s="194"/>
      <c r="HZ6" s="194"/>
      <c r="IA6" s="194"/>
      <c r="IB6" s="194"/>
      <c r="IC6" s="195"/>
      <c r="ID6" s="193" t="str">
        <f>IF(AND(KPENA14="",NPEMA14=""),"",CONCATENATE("AMALI 14 - ",KPENA14," (",NPEMA14,")"))</f>
        <v/>
      </c>
      <c r="IE6" s="194"/>
      <c r="IF6" s="194"/>
      <c r="IG6" s="194"/>
      <c r="IH6" s="194"/>
      <c r="II6" s="194"/>
      <c r="IJ6" s="195"/>
      <c r="IK6" s="196" t="str">
        <f>IF(AND(KPENA15="",NPEMA15=""),"",CONCATENATE("AMALI 15 - ",KPENA15," (",NPEMA15,")"))</f>
        <v/>
      </c>
      <c r="IL6" s="194"/>
      <c r="IM6" s="194"/>
      <c r="IN6" s="194"/>
      <c r="IO6" s="194"/>
      <c r="IP6" s="194"/>
      <c r="IQ6" s="195"/>
      <c r="IR6" s="193" t="str">
        <f>IF(AND(KPENA16="",NPEMA16=""),"",CONCATENATE("AMALI 16 - ",KPENA16," (",NPEMA16,")"))</f>
        <v/>
      </c>
      <c r="IS6" s="194"/>
      <c r="IT6" s="194"/>
      <c r="IU6" s="194"/>
      <c r="IV6" s="194"/>
      <c r="IW6" s="194"/>
      <c r="IX6" s="195"/>
      <c r="IY6" s="196" t="str">
        <f>IF(AND(KPENA17="",NPEMA17=""),"",CONCATENATE("AMALI 17 - ",KPENA17," (",NPEMA17,")"))</f>
        <v/>
      </c>
      <c r="IZ6" s="194"/>
      <c r="JA6" s="194"/>
      <c r="JB6" s="194"/>
      <c r="JC6" s="194"/>
      <c r="JD6" s="194"/>
      <c r="JE6" s="195"/>
      <c r="JF6" s="193" t="str">
        <f>IF(AND(KPENA18="",NPEMA18=""),"",CONCATENATE("AMALI 18 - ",KPENA18," (",NPEMA18,")"))</f>
        <v/>
      </c>
      <c r="JG6" s="194"/>
      <c r="JH6" s="194"/>
      <c r="JI6" s="194"/>
      <c r="JJ6" s="194"/>
      <c r="JK6" s="194"/>
      <c r="JL6" s="195"/>
      <c r="JM6" s="196" t="str">
        <f>IF(AND(KPENA19="",NPEMA19=""),"",CONCATENATE("AMALI 19 - ",KPENA19," (",NPEMA19,")"))</f>
        <v/>
      </c>
      <c r="JN6" s="194"/>
      <c r="JO6" s="194"/>
      <c r="JP6" s="194"/>
      <c r="JQ6" s="194"/>
      <c r="JR6" s="194"/>
      <c r="JS6" s="195"/>
      <c r="JT6" s="193" t="str">
        <f>IF(AND(KPENA20="",NPEMA20=""),"",CONCATENATE("AMALI 20 - ",KPENA20," (",NPEMA20,")"))</f>
        <v/>
      </c>
      <c r="JU6" s="194"/>
      <c r="JV6" s="194"/>
      <c r="JW6" s="194"/>
      <c r="JX6" s="194"/>
      <c r="JY6" s="194"/>
      <c r="JZ6" s="195"/>
      <c r="KA6" s="185" t="str">
        <f>CONCATENATE("JUMLAH PB TEORI (",JUMLAHPBT,")")</f>
        <v>JUMLAH PB TEORI (0)</v>
      </c>
      <c r="KB6" s="197" t="str">
        <f>CONCATENATE("JUMLAH PB AMALI (",JUMLAHPBA,")")</f>
        <v>JUMLAH PB AMALI (0)</v>
      </c>
    </row>
    <row r="7" spans="1:288" ht="39.950000000000003" customHeight="1" thickBot="1" x14ac:dyDescent="0.3">
      <c r="A7" s="186"/>
      <c r="B7" s="184"/>
      <c r="C7" s="184"/>
      <c r="D7" s="184"/>
      <c r="E7" s="184"/>
      <c r="F7" s="200"/>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86"/>
      <c r="KB7" s="198"/>
    </row>
    <row r="8" spans="1:288" ht="24.75" customHeight="1" x14ac:dyDescent="0.25">
      <c r="A8" s="31">
        <v>1</v>
      </c>
      <c r="B8" s="51" t="str">
        <f>IF(FIN!B8="","",FIN!B8)</f>
        <v>AHMAD FARHAN BIN AZREEN</v>
      </c>
      <c r="C8" s="32" t="str">
        <f>IF(FIN!C8="","",FIN!C8)</f>
        <v>2MTK</v>
      </c>
      <c r="D8" s="32" t="str">
        <f>IF(FIN!E8="","",FIN!E8)</f>
        <v>K591EMTK001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AHMAD HAZIQ BIN MOHD NIZAM</v>
      </c>
      <c r="C9" s="25" t="str">
        <f>IF(FIN!C9="","",FIN!C9)</f>
        <v>2MTK</v>
      </c>
      <c r="D9" s="25" t="str">
        <f>IF(FIN!E9="","",FIN!E9)</f>
        <v>K591EMTK002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ALIF NAJMI BIN ABDULLAH</v>
      </c>
      <c r="C10" s="25" t="str">
        <f>IF(FIN!C10="","",FIN!C10)</f>
        <v>2MTK</v>
      </c>
      <c r="D10" s="25" t="str">
        <f>IF(FIN!E10="","",FIN!E10)</f>
        <v>K591EMTK003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AZARUL HAKIMI BIN AZMI</v>
      </c>
      <c r="C11" s="25" t="str">
        <f>IF(FIN!C11="","",FIN!C11)</f>
        <v>2MTK</v>
      </c>
      <c r="D11" s="25" t="str">
        <f>IF(FIN!E11="","",FIN!E11)</f>
        <v>K591EMTK004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MOHAMAD AFIF ALAUDIN BIN ROSLAN</v>
      </c>
      <c r="C12" s="25" t="str">
        <f>IF(FIN!C12="","",FIN!C12)</f>
        <v>2MTK</v>
      </c>
      <c r="D12" s="25" t="str">
        <f>IF(FIN!E12="","",FIN!E12)</f>
        <v>K591EMTK005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AIDIL BIN MOHD ZULKEFELY</v>
      </c>
      <c r="C13" s="25" t="str">
        <f>IF(FIN!C13="","",FIN!C13)</f>
        <v>2MTK</v>
      </c>
      <c r="D13" s="25" t="str">
        <f>IF(FIN!E13="","",FIN!E13)</f>
        <v>K591EMTK006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MOHAMAD REDUAN BIN ROSLAN</v>
      </c>
      <c r="C14" s="25" t="str">
        <f>IF(FIN!C14="","",FIN!C14)</f>
        <v>2MTK</v>
      </c>
      <c r="D14" s="25" t="str">
        <f>IF(FIN!E14="","",FIN!E14)</f>
        <v>K591EMTK007</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MOHAMMAD AMIRUL HAFIZ BIN ROSDI</v>
      </c>
      <c r="C15" s="25" t="str">
        <f>IF(FIN!C15="","",FIN!C15)</f>
        <v>2MTK</v>
      </c>
      <c r="D15" s="25" t="str">
        <f>IF(FIN!E15="","",FIN!E15)</f>
        <v>K591EMTK008</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MUHAMAAD HARIZ BIN POZI AHMAD</v>
      </c>
      <c r="C16" s="25" t="str">
        <f>IF(FIN!C16="","",FIN!C16)</f>
        <v>2MTK</v>
      </c>
      <c r="D16" s="25" t="str">
        <f>IF(FIN!E16="","",FIN!E16)</f>
        <v>K591EMTK009</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MUHAMAD AMIR BIN KAMARARIFIN</v>
      </c>
      <c r="C17" s="25" t="str">
        <f>IF(FIN!C17="","",FIN!C17)</f>
        <v>2MTK</v>
      </c>
      <c r="D17" s="25" t="str">
        <f>IF(FIN!E17="","",FIN!E17)</f>
        <v>K591EMTK010</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MUHAMAD ASYRAAF BIN ZULKARNAIN</v>
      </c>
      <c r="C18" s="25" t="str">
        <f>IF(FIN!C18="","",FIN!C18)</f>
        <v>2MTK</v>
      </c>
      <c r="D18" s="25" t="str">
        <f>IF(FIN!E18="","",FIN!E18)</f>
        <v>K591EMTK011</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MUHAMAD ATTHIRMIZIE BIN KHARUDIN</v>
      </c>
      <c r="C19" s="25" t="str">
        <f>IF(FIN!C19="","",FIN!C19)</f>
        <v>2MTK</v>
      </c>
      <c r="D19" s="25" t="str">
        <f>IF(FIN!E19="","",FIN!E19)</f>
        <v>K591EMTK012</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MUHAMAD KHAIRIL NAIM BIN MUHAMAD ISA</v>
      </c>
      <c r="C20" s="25" t="str">
        <f>IF(FIN!C20="","",FIN!C20)</f>
        <v>2MTK</v>
      </c>
      <c r="D20" s="25" t="str">
        <f>IF(FIN!E20="","",FIN!E20)</f>
        <v>K591EMTK013</v>
      </c>
      <c r="E20" s="25">
        <f>IF(FIN!J20="","",FIN!J20)</f>
        <v>0</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AIRIL NAIM BIN JAMAL</v>
      </c>
      <c r="C21" s="25" t="str">
        <f>IF(FIN!C21="","",FIN!C21)</f>
        <v>2MTK</v>
      </c>
      <c r="D21" s="25" t="str">
        <f>IF(FIN!E21="","",FIN!E21)</f>
        <v>K591EMTK014</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AKMAL HAKIM BIN SALLEH</v>
      </c>
      <c r="C22" s="25" t="str">
        <f>IF(FIN!C22="","",FIN!C22)</f>
        <v>2MTK</v>
      </c>
      <c r="D22" s="25" t="str">
        <f>IF(FIN!E22="","",FIN!E22)</f>
        <v>K591EMTK015</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ALIFF NAJMAN BIN SAMAD</v>
      </c>
      <c r="C23" s="25" t="str">
        <f>IF(FIN!C23="","",FIN!C23)</f>
        <v>2MTK</v>
      </c>
      <c r="D23" s="25" t="str">
        <f>IF(FIN!E23="","",FIN!E23)</f>
        <v>K591EMTK016</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AZWAN BIN LALU SOELIHIN</v>
      </c>
      <c r="C24" s="25" t="str">
        <f>IF(FIN!C24="","",FIN!C24)</f>
        <v>2MTK</v>
      </c>
      <c r="D24" s="25" t="str">
        <f>IF(FIN!E24="","",FIN!E24)</f>
        <v>K591EMTK017</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EZAD BIN ISHAK</v>
      </c>
      <c r="C25" s="25" t="str">
        <f>IF(FIN!C25="","",FIN!C25)</f>
        <v>2MTK</v>
      </c>
      <c r="D25" s="25" t="str">
        <f>IF(FIN!E25="","",FIN!E25)</f>
        <v>K591EMTK018</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FIRDAUS BIN AZHARI</v>
      </c>
      <c r="C26" s="25" t="str">
        <f>IF(FIN!C26="","",FIN!C26)</f>
        <v>2MTK</v>
      </c>
      <c r="D26" s="25" t="str">
        <f>IF(FIN!E26="","",FIN!E26)</f>
        <v>K591EMTK019</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IKMAL BIN ROSLEE</v>
      </c>
      <c r="C27" s="25" t="str">
        <f>IF(FIN!C27="","",FIN!C27)</f>
        <v>2MTK</v>
      </c>
      <c r="D27" s="25" t="str">
        <f>IF(FIN!E27="","",FIN!E27)</f>
        <v>K591EMTK020</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LUQMAN HAQEM BIN ARIFIN</v>
      </c>
      <c r="C28" s="25" t="str">
        <f>IF(FIN!C28="","",FIN!C28)</f>
        <v>2MTK</v>
      </c>
      <c r="D28" s="25" t="str">
        <f>IF(FIN!E28="","",FIN!E28)</f>
        <v>K591EMTK021</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MUHAMMAD MUSTAQIM BIN ISMAIL</v>
      </c>
      <c r="C29" s="25" t="str">
        <f>IF(FIN!C29="","",FIN!C29)</f>
        <v>2MTK</v>
      </c>
      <c r="D29" s="25" t="str">
        <f>IF(FIN!E29="","",FIN!E29)</f>
        <v>K591EMTK022</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MUHAMMAD RUZAIMIE BIN MUHAMAD RASIDI</v>
      </c>
      <c r="C30" s="25" t="str">
        <f>IF(FIN!C30="","",FIN!C30)</f>
        <v>2MTK</v>
      </c>
      <c r="D30" s="25" t="str">
        <f>IF(FIN!E30="","",FIN!E30)</f>
        <v>K591EMTK023</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MUHAMMAD SHAFIQ BIN ERMAN</v>
      </c>
      <c r="C31" s="25" t="str">
        <f>IF(FIN!C31="","",FIN!C31)</f>
        <v>2MTK</v>
      </c>
      <c r="D31" s="25" t="str">
        <f>IF(FIN!E31="","",FIN!E31)</f>
        <v>K591EMTK024</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MUHAMMAD SYAHMIR IKMAL BIN SALEHUDDIN</v>
      </c>
      <c r="C32" s="25" t="str">
        <f>IF(FIN!C32="","",FIN!C32)</f>
        <v>2MTK</v>
      </c>
      <c r="D32" s="25" t="str">
        <f>IF(FIN!E32="","",FIN!E32)</f>
        <v>K591EMTK025</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MUHAMMAD ZULHILMI BIN MOHD ZAN</v>
      </c>
      <c r="C33" s="25" t="str">
        <f>IF(FIN!C33="","",FIN!C33)</f>
        <v>2MTK</v>
      </c>
      <c r="D33" s="25" t="str">
        <f>IF(FIN!E33="","",FIN!E33)</f>
        <v>K591EMTK026</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SHAHRIL FAHMI BIN ALI</v>
      </c>
      <c r="C34" s="25" t="str">
        <f>IF(FIN!C34="","",FIN!C34)</f>
        <v>2MTK</v>
      </c>
      <c r="D34" s="25" t="str">
        <f>IF(FIN!E34="","",FIN!E34)</f>
        <v>K591EMTK027</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SHARUL IZZUDIN BIN MAT RODZI</v>
      </c>
      <c r="C35" s="25" t="str">
        <f>IF(FIN!C35="","",FIN!C35)</f>
        <v>2MTK</v>
      </c>
      <c r="D35" s="25" t="str">
        <f>IF(FIN!E35="","",FIN!E35)</f>
        <v>K591EMTK028</v>
      </c>
      <c r="E35" s="25">
        <f>IF(FIN!J35="","",FIN!J35)</f>
        <v>1</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VINOTH A/L CHANDRAN</v>
      </c>
      <c r="C36" s="25" t="str">
        <f>IF(FIN!C36="","",FIN!C36)</f>
        <v>2MTK</v>
      </c>
      <c r="D36" s="25" t="str">
        <f>IF(FIN!E36="","",FIN!E36)</f>
        <v>K591EMTK030</v>
      </c>
      <c r="E36" s="25">
        <f>IF(FIN!J36="","",FIN!J36)</f>
        <v>1</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AHMAD FARHAN BIN AZREEN</v>
      </c>
      <c r="C8" s="32" t="str">
        <f>IF(FIN!C8="","",FIN!C8)</f>
        <v>2MTK</v>
      </c>
      <c r="D8" s="32" t="str">
        <f>IF(FIN!D8="","",FIN!D8)</f>
        <v>001213100457</v>
      </c>
      <c r="E8" s="32" t="str">
        <f>IF(FIN!E8="","",FIN!E8)</f>
        <v>K591EMTK001</v>
      </c>
      <c r="F8" s="32" t="str">
        <f>IF(FIN!F8="","",FIN!F8)</f>
        <v>MTK</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AHMAD HAZIQ BIN MOHD NIZAM</v>
      </c>
      <c r="C9" s="25" t="str">
        <f>IF(FIN!C9="","",FIN!C9)</f>
        <v>2MTK</v>
      </c>
      <c r="D9" s="25" t="str">
        <f>IF(FIN!D9="","",FIN!D9)</f>
        <v>001106140621</v>
      </c>
      <c r="E9" s="25" t="str">
        <f>IF(FIN!E9="","",FIN!E9)</f>
        <v>K591EMTK002</v>
      </c>
      <c r="F9" s="25" t="str">
        <f>IF(FIN!F9="","",FIN!F9)</f>
        <v>MTK</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ALIF NAJMI BIN ABDULLAH</v>
      </c>
      <c r="C10" s="25" t="str">
        <f>IF(FIN!C10="","",FIN!C10)</f>
        <v>2MTK</v>
      </c>
      <c r="D10" s="25" t="str">
        <f>IF(FIN!D10="","",FIN!D10)</f>
        <v>001215141623</v>
      </c>
      <c r="E10" s="25" t="str">
        <f>IF(FIN!E10="","",FIN!E10)</f>
        <v>K591EMTK003</v>
      </c>
      <c r="F10" s="25" t="str">
        <f>IF(FIN!F10="","",FIN!F10)</f>
        <v>MTK</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AZARUL HAKIMI BIN AZMI</v>
      </c>
      <c r="C11" s="25" t="str">
        <f>IF(FIN!C11="","",FIN!C11)</f>
        <v>2MTK</v>
      </c>
      <c r="D11" s="25" t="str">
        <f>IF(FIN!D11="","",FIN!D11)</f>
        <v>000510060645</v>
      </c>
      <c r="E11" s="25" t="str">
        <f>IF(FIN!E11="","",FIN!E11)</f>
        <v>K591EMTK004</v>
      </c>
      <c r="F11" s="25" t="str">
        <f>IF(FIN!F11="","",FIN!F11)</f>
        <v>MTK</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MOHAMAD AFIF ALAUDIN BIN ROSLAN</v>
      </c>
      <c r="C12" s="25" t="str">
        <f>IF(FIN!C12="","",FIN!C12)</f>
        <v>2MTK</v>
      </c>
      <c r="D12" s="25" t="str">
        <f>IF(FIN!D12="","",FIN!D12)</f>
        <v>000623060537</v>
      </c>
      <c r="E12" s="25" t="str">
        <f>IF(FIN!E12="","",FIN!E12)</f>
        <v>K591EMTK005</v>
      </c>
      <c r="F12" s="25" t="str">
        <f>IF(FIN!F12="","",FIN!F12)</f>
        <v>MTK</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AIDIL BIN MOHD ZULKEFELY</v>
      </c>
      <c r="C13" s="25" t="str">
        <f>IF(FIN!C13="","",FIN!C13)</f>
        <v>2MTK</v>
      </c>
      <c r="D13" s="25" t="str">
        <f>IF(FIN!D13="","",FIN!D13)</f>
        <v>000330060357</v>
      </c>
      <c r="E13" s="25" t="str">
        <f>IF(FIN!E13="","",FIN!E13)</f>
        <v>K591EMTK006</v>
      </c>
      <c r="F13" s="25" t="str">
        <f>IF(FIN!F13="","",FIN!F13)</f>
        <v>MTK</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MOHAMAD REDUAN BIN ROSLAN</v>
      </c>
      <c r="C14" s="25" t="str">
        <f>IF(FIN!C14="","",FIN!C14)</f>
        <v>2MTK</v>
      </c>
      <c r="D14" s="25" t="str">
        <f>IF(FIN!D14="","",FIN!D14)</f>
        <v>000308060799</v>
      </c>
      <c r="E14" s="25" t="str">
        <f>IF(FIN!E14="","",FIN!E14)</f>
        <v>K591EMTK007</v>
      </c>
      <c r="F14" s="25" t="str">
        <f>IF(FIN!F14="","",FIN!F14)</f>
        <v>MTK</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MOHAMMAD AMIRUL HAFIZ BIN ROSDI</v>
      </c>
      <c r="C15" s="25" t="str">
        <f>IF(FIN!C15="","",FIN!C15)</f>
        <v>2MTK</v>
      </c>
      <c r="D15" s="25" t="str">
        <f>IF(FIN!D15="","",FIN!D15)</f>
        <v>000324060481</v>
      </c>
      <c r="E15" s="25" t="str">
        <f>IF(FIN!E15="","",FIN!E15)</f>
        <v>K591EMTK008</v>
      </c>
      <c r="F15" s="25" t="str">
        <f>IF(FIN!F15="","",FIN!F15)</f>
        <v>MTK</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MUHAMAAD HARIZ BIN POZI AHMAD</v>
      </c>
      <c r="C16" s="25" t="str">
        <f>IF(FIN!C16="","",FIN!C16)</f>
        <v>2MTK</v>
      </c>
      <c r="D16" s="25" t="str">
        <f>IF(FIN!D16="","",FIN!D16)</f>
        <v>000131060469</v>
      </c>
      <c r="E16" s="25" t="str">
        <f>IF(FIN!E16="","",FIN!E16)</f>
        <v>K591EMTK009</v>
      </c>
      <c r="F16" s="25" t="str">
        <f>IF(FIN!F16="","",FIN!F16)</f>
        <v>MTK</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MUHAMAD AMIR BIN KAMARARIFIN</v>
      </c>
      <c r="C17" s="25" t="str">
        <f>IF(FIN!C17="","",FIN!C17)</f>
        <v>2MTK</v>
      </c>
      <c r="D17" s="25" t="str">
        <f>IF(FIN!D17="","",FIN!D17)</f>
        <v>001114030561</v>
      </c>
      <c r="E17" s="25" t="str">
        <f>IF(FIN!E17="","",FIN!E17)</f>
        <v>K591EMTK010</v>
      </c>
      <c r="F17" s="25" t="str">
        <f>IF(FIN!F17="","",FIN!F17)</f>
        <v>MTK</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MUHAMAD ASYRAAF BIN ZULKARNAIN</v>
      </c>
      <c r="C18" s="25" t="str">
        <f>IF(FIN!C18="","",FIN!C18)</f>
        <v>2MTK</v>
      </c>
      <c r="D18" s="25" t="str">
        <f>IF(FIN!D18="","",FIN!D18)</f>
        <v>000315070143</v>
      </c>
      <c r="E18" s="25" t="str">
        <f>IF(FIN!E18="","",FIN!E18)</f>
        <v>K591EMTK011</v>
      </c>
      <c r="F18" s="25" t="str">
        <f>IF(FIN!F18="","",FIN!F18)</f>
        <v>MTK</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MUHAMAD ATTHIRMIZIE BIN KHARUDIN</v>
      </c>
      <c r="C19" s="25" t="str">
        <f>IF(FIN!C19="","",FIN!C19)</f>
        <v>2MTK</v>
      </c>
      <c r="D19" s="25" t="str">
        <f>IF(FIN!D19="","",FIN!D19)</f>
        <v>000727060523</v>
      </c>
      <c r="E19" s="25" t="str">
        <f>IF(FIN!E19="","",FIN!E19)</f>
        <v>K591EMTK012</v>
      </c>
      <c r="F19" s="25" t="str">
        <f>IF(FIN!F19="","",FIN!F19)</f>
        <v>MTK</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MUHAMAD KHAIRIL NAIM BIN MUHAMAD ISA</v>
      </c>
      <c r="C20" s="25" t="str">
        <f>IF(FIN!C20="","",FIN!C20)</f>
        <v>2MTK</v>
      </c>
      <c r="D20" s="25" t="str">
        <f>IF(FIN!D20="","",FIN!D20)</f>
        <v>000328060649</v>
      </c>
      <c r="E20" s="25" t="str">
        <f>IF(FIN!E20="","",FIN!E20)</f>
        <v>K591EMTK013</v>
      </c>
      <c r="F20" s="25" t="str">
        <f>IF(FIN!F20="","",FIN!F20)</f>
        <v>MTK</v>
      </c>
      <c r="G20" s="25">
        <f>IF(FIN!J20="","",FIN!J20)</f>
        <v>0</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AIRIL NAIM BIN JAMAL</v>
      </c>
      <c r="C21" s="25" t="str">
        <f>IF(FIN!C21="","",FIN!C21)</f>
        <v>2MTK</v>
      </c>
      <c r="D21" s="25" t="str">
        <f>IF(FIN!D21="","",FIN!D21)</f>
        <v>000202060141</v>
      </c>
      <c r="E21" s="25" t="str">
        <f>IF(FIN!E21="","",FIN!E21)</f>
        <v>K591EMTK014</v>
      </c>
      <c r="F21" s="25" t="str">
        <f>IF(FIN!F21="","",FIN!F21)</f>
        <v>MTK</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AKMAL HAKIM BIN SALLEH</v>
      </c>
      <c r="C22" s="25" t="str">
        <f>IF(FIN!C22="","",FIN!C22)</f>
        <v>2MTK</v>
      </c>
      <c r="D22" s="25" t="str">
        <f>IF(FIN!D22="","",FIN!D22)</f>
        <v>001222100491</v>
      </c>
      <c r="E22" s="25" t="str">
        <f>IF(FIN!E22="","",FIN!E22)</f>
        <v>K591EMTK015</v>
      </c>
      <c r="F22" s="25" t="str">
        <f>IF(FIN!F22="","",FIN!F22)</f>
        <v>MTK</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ALIFF NAJMAN BIN SAMAD</v>
      </c>
      <c r="C23" s="25" t="str">
        <f>IF(FIN!C23="","",FIN!C23)</f>
        <v>2MTK</v>
      </c>
      <c r="D23" s="25" t="str">
        <f>IF(FIN!D23="","",FIN!D23)</f>
        <v>000527060027</v>
      </c>
      <c r="E23" s="25" t="str">
        <f>IF(FIN!E23="","",FIN!E23)</f>
        <v>K591EMTK016</v>
      </c>
      <c r="F23" s="25" t="str">
        <f>IF(FIN!F23="","",FIN!F23)</f>
        <v>MTK</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AZWAN BIN LALU SOELIHIN</v>
      </c>
      <c r="C24" s="25" t="str">
        <f>IF(FIN!C24="","",FIN!C24)</f>
        <v>2MTK</v>
      </c>
      <c r="D24" s="25" t="str">
        <f>IF(FIN!D24="","",FIN!D24)</f>
        <v>001101060649</v>
      </c>
      <c r="E24" s="25" t="str">
        <f>IF(FIN!E24="","",FIN!E24)</f>
        <v>K591EMTK017</v>
      </c>
      <c r="F24" s="25" t="str">
        <f>IF(FIN!F24="","",FIN!F24)</f>
        <v>MTK</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EZAD BIN ISHAK</v>
      </c>
      <c r="C25" s="25" t="str">
        <f>IF(FIN!C25="","",FIN!C25)</f>
        <v>2MTK</v>
      </c>
      <c r="D25" s="25" t="str">
        <f>IF(FIN!D25="","",FIN!D25)</f>
        <v>000628060237</v>
      </c>
      <c r="E25" s="25" t="str">
        <f>IF(FIN!E25="","",FIN!E25)</f>
        <v>K591EMTK018</v>
      </c>
      <c r="F25" s="25" t="str">
        <f>IF(FIN!F25="","",FIN!F25)</f>
        <v>MTK</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FIRDAUS BIN AZHARI</v>
      </c>
      <c r="C26" s="25" t="str">
        <f>IF(FIN!C26="","",FIN!C26)</f>
        <v>2MTK</v>
      </c>
      <c r="D26" s="25" t="str">
        <f>IF(FIN!D26="","",FIN!D26)</f>
        <v>001010060539</v>
      </c>
      <c r="E26" s="25" t="str">
        <f>IF(FIN!E26="","",FIN!E26)</f>
        <v>K591EMTK019</v>
      </c>
      <c r="F26" s="25" t="str">
        <f>IF(FIN!F26="","",FIN!F26)</f>
        <v>MTK</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IKMAL BIN ROSLEE</v>
      </c>
      <c r="C27" s="25" t="str">
        <f>IF(FIN!C27="","",FIN!C27)</f>
        <v>2MTK</v>
      </c>
      <c r="D27" s="25" t="str">
        <f>IF(FIN!D27="","",FIN!D27)</f>
        <v>000708060325</v>
      </c>
      <c r="E27" s="25" t="str">
        <f>IF(FIN!E27="","",FIN!E27)</f>
        <v>K591EMTK020</v>
      </c>
      <c r="F27" s="25" t="str">
        <f>IF(FIN!F27="","",FIN!F27)</f>
        <v>MTK</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LUQMAN HAQEM BIN ARIFIN</v>
      </c>
      <c r="C28" s="25" t="str">
        <f>IF(FIN!C28="","",FIN!C28)</f>
        <v>2MTK</v>
      </c>
      <c r="D28" s="25" t="str">
        <f>IF(FIN!D28="","",FIN!D28)</f>
        <v>000202060993</v>
      </c>
      <c r="E28" s="25" t="str">
        <f>IF(FIN!E28="","",FIN!E28)</f>
        <v>K591EMTK021</v>
      </c>
      <c r="F28" s="25" t="str">
        <f>IF(FIN!F28="","",FIN!F28)</f>
        <v>MTK</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MUHAMMAD MUSTAQIM BIN ISMAIL</v>
      </c>
      <c r="C29" s="25" t="str">
        <f>IF(FIN!C29="","",FIN!C29)</f>
        <v>2MTK</v>
      </c>
      <c r="D29" s="25" t="str">
        <f>IF(FIN!D29="","",FIN!D29)</f>
        <v>001009060697</v>
      </c>
      <c r="E29" s="25" t="str">
        <f>IF(FIN!E29="","",FIN!E29)</f>
        <v>K591EMTK022</v>
      </c>
      <c r="F29" s="25" t="str">
        <f>IF(FIN!F29="","",FIN!F29)</f>
        <v>MTK</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MUHAMMAD RUZAIMIE BIN MUHAMAD RASIDI</v>
      </c>
      <c r="C30" s="25" t="str">
        <f>IF(FIN!C30="","",FIN!C30)</f>
        <v>2MTK</v>
      </c>
      <c r="D30" s="25" t="str">
        <f>IF(FIN!D30="","",FIN!D30)</f>
        <v>001110060253</v>
      </c>
      <c r="E30" s="25" t="str">
        <f>IF(FIN!E30="","",FIN!E30)</f>
        <v>K591EMTK023</v>
      </c>
      <c r="F30" s="25" t="str">
        <f>IF(FIN!F30="","",FIN!F30)</f>
        <v>MTK</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MUHAMMAD SHAFIQ BIN ERMAN</v>
      </c>
      <c r="C31" s="25" t="str">
        <f>IF(FIN!C31="","",FIN!C31)</f>
        <v>2MTK</v>
      </c>
      <c r="D31" s="25" t="str">
        <f>IF(FIN!D31="","",FIN!D31)</f>
        <v>000821141143</v>
      </c>
      <c r="E31" s="25" t="str">
        <f>IF(FIN!E31="","",FIN!E31)</f>
        <v>K591EMTK024</v>
      </c>
      <c r="F31" s="25" t="str">
        <f>IF(FIN!F31="","",FIN!F31)</f>
        <v>MTK</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MUHAMMAD SYAHMIR IKMAL BIN SALEHUDDIN</v>
      </c>
      <c r="C32" s="25" t="str">
        <f>IF(FIN!C32="","",FIN!C32)</f>
        <v>2MTK</v>
      </c>
      <c r="D32" s="25" t="str">
        <f>IF(FIN!D32="","",FIN!D32)</f>
        <v>000119060343</v>
      </c>
      <c r="E32" s="25" t="str">
        <f>IF(FIN!E32="","",FIN!E32)</f>
        <v>K591EMTK025</v>
      </c>
      <c r="F32" s="25" t="str">
        <f>IF(FIN!F32="","",FIN!F32)</f>
        <v>MTK</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MUHAMMAD ZULHILMI BIN MOHD ZAN</v>
      </c>
      <c r="C33" s="25" t="str">
        <f>IF(FIN!C33="","",FIN!C33)</f>
        <v>2MTK</v>
      </c>
      <c r="D33" s="25" t="str">
        <f>IF(FIN!D33="","",FIN!D33)</f>
        <v>000209060187</v>
      </c>
      <c r="E33" s="25" t="str">
        <f>IF(FIN!E33="","",FIN!E33)</f>
        <v>K591EMTK026</v>
      </c>
      <c r="F33" s="25" t="str">
        <f>IF(FIN!F33="","",FIN!F33)</f>
        <v>MTK</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SHAHRIL FAHMI BIN ALI</v>
      </c>
      <c r="C34" s="25" t="str">
        <f>IF(FIN!C34="","",FIN!C34)</f>
        <v>2MTK</v>
      </c>
      <c r="D34" s="25" t="str">
        <f>IF(FIN!D34="","",FIN!D34)</f>
        <v>000802140225</v>
      </c>
      <c r="E34" s="25" t="str">
        <f>IF(FIN!E34="","",FIN!E34)</f>
        <v>K591EMTK027</v>
      </c>
      <c r="F34" s="25" t="str">
        <f>IF(FIN!F34="","",FIN!F34)</f>
        <v>MTK</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SHARUL IZZUDIN BIN MAT RODZI</v>
      </c>
      <c r="C35" s="25" t="str">
        <f>IF(FIN!C35="","",FIN!C35)</f>
        <v>2MTK</v>
      </c>
      <c r="D35" s="25" t="str">
        <f>IF(FIN!D35="","",FIN!D35)</f>
        <v>000712060045</v>
      </c>
      <c r="E35" s="25" t="str">
        <f>IF(FIN!E35="","",FIN!E35)</f>
        <v>K591EMTK028</v>
      </c>
      <c r="F35" s="25" t="str">
        <f>IF(FIN!F35="","",FIN!F35)</f>
        <v>MTK</v>
      </c>
      <c r="G35" s="25">
        <f>IF(FIN!J35="","",FIN!J35)</f>
        <v>1</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VINOTH A/L CHANDRAN</v>
      </c>
      <c r="C36" s="25" t="str">
        <f>IF(FIN!C36="","",FIN!C36)</f>
        <v>2MTK</v>
      </c>
      <c r="D36" s="25" t="str">
        <f>IF(FIN!D36="","",FIN!D36)</f>
        <v>000412060377</v>
      </c>
      <c r="E36" s="25" t="str">
        <f>IF(FIN!E36="","",FIN!E36)</f>
        <v>K591EMTK030</v>
      </c>
      <c r="F36" s="25" t="str">
        <f>IF(FIN!F36="","",FIN!F36)</f>
        <v>MTK</v>
      </c>
      <c r="G36" s="25">
        <f>IF(FIN!J36="","",FIN!J36)</f>
        <v>1</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154</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155</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156</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157</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152</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151</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150</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143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1" t="s">
        <v>49</v>
      </c>
      <c r="B4" s="214" t="s">
        <v>142</v>
      </c>
      <c r="C4" s="217" t="s">
        <v>139</v>
      </c>
      <c r="D4" s="218"/>
      <c r="E4" s="218"/>
      <c r="F4" s="218"/>
      <c r="G4" s="218"/>
      <c r="H4" s="218"/>
      <c r="I4" s="218"/>
      <c r="J4" s="218"/>
      <c r="K4" s="218"/>
      <c r="L4" s="218"/>
      <c r="M4" s="218"/>
      <c r="N4" s="218"/>
      <c r="O4" s="218"/>
      <c r="P4" s="219"/>
      <c r="Q4" s="220" t="s">
        <v>140</v>
      </c>
      <c r="R4" s="222"/>
      <c r="S4" s="232" t="s">
        <v>141</v>
      </c>
    </row>
    <row r="5" spans="1:19" ht="54.95" customHeight="1" x14ac:dyDescent="0.25">
      <c r="A5" s="212"/>
      <c r="B5" s="215"/>
      <c r="C5" s="225" t="s">
        <v>11</v>
      </c>
      <c r="D5" s="226"/>
      <c r="E5" s="226" t="s">
        <v>14</v>
      </c>
      <c r="F5" s="226"/>
      <c r="G5" s="226"/>
      <c r="H5" s="226" t="s">
        <v>18</v>
      </c>
      <c r="I5" s="226"/>
      <c r="J5" s="226" t="s">
        <v>21</v>
      </c>
      <c r="K5" s="226"/>
      <c r="L5" s="226"/>
      <c r="M5" s="226"/>
      <c r="N5" s="226"/>
      <c r="O5" s="226" t="s">
        <v>18</v>
      </c>
      <c r="P5" s="228" t="s">
        <v>21</v>
      </c>
      <c r="Q5" s="230" t="s">
        <v>18</v>
      </c>
      <c r="R5" s="223" t="s">
        <v>21</v>
      </c>
      <c r="S5" s="233"/>
    </row>
    <row r="6" spans="1:19" ht="24.95" customHeight="1" thickBot="1" x14ac:dyDescent="0.3">
      <c r="A6" s="213"/>
      <c r="B6" s="216"/>
      <c r="C6" s="135" t="s">
        <v>12</v>
      </c>
      <c r="D6" s="136" t="s">
        <v>13</v>
      </c>
      <c r="E6" s="136" t="s">
        <v>15</v>
      </c>
      <c r="F6" s="136" t="s">
        <v>16</v>
      </c>
      <c r="G6" s="136" t="s">
        <v>17</v>
      </c>
      <c r="H6" s="136" t="s">
        <v>19</v>
      </c>
      <c r="I6" s="136" t="s">
        <v>20</v>
      </c>
      <c r="J6" s="136" t="s">
        <v>22</v>
      </c>
      <c r="K6" s="136" t="s">
        <v>23</v>
      </c>
      <c r="L6" s="136" t="s">
        <v>24</v>
      </c>
      <c r="M6" s="136" t="s">
        <v>25</v>
      </c>
      <c r="N6" s="136" t="s">
        <v>26</v>
      </c>
      <c r="O6" s="227"/>
      <c r="P6" s="229"/>
      <c r="Q6" s="231"/>
      <c r="R6" s="224"/>
      <c r="S6" s="234"/>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0" t="s">
        <v>144</v>
      </c>
      <c r="B9" s="210"/>
      <c r="C9" s="210"/>
      <c r="D9" s="210"/>
      <c r="E9" s="210"/>
      <c r="F9" s="210"/>
      <c r="G9" s="210"/>
      <c r="H9" s="210"/>
      <c r="I9" s="210"/>
      <c r="J9" s="210"/>
      <c r="K9" s="210"/>
      <c r="L9" s="210"/>
      <c r="M9" s="210"/>
      <c r="N9" s="210"/>
      <c r="O9" s="210"/>
      <c r="P9" s="210"/>
      <c r="Q9" s="210"/>
      <c r="R9" s="210"/>
      <c r="S9" s="210"/>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1" t="s">
        <v>49</v>
      </c>
      <c r="B12" s="214" t="s">
        <v>142</v>
      </c>
      <c r="C12" s="217" t="s">
        <v>139</v>
      </c>
      <c r="D12" s="218"/>
      <c r="E12" s="218"/>
      <c r="F12" s="218"/>
      <c r="G12" s="218"/>
      <c r="H12" s="218"/>
      <c r="I12" s="218"/>
      <c r="J12" s="218"/>
      <c r="K12" s="218"/>
      <c r="L12" s="218"/>
      <c r="M12" s="218"/>
      <c r="N12" s="218"/>
      <c r="O12" s="218"/>
      <c r="P12" s="219"/>
      <c r="Q12" s="220" t="s">
        <v>140</v>
      </c>
      <c r="R12" s="222"/>
      <c r="S12" s="232" t="s">
        <v>141</v>
      </c>
    </row>
    <row r="13" spans="1:19" ht="54.95" customHeight="1" x14ac:dyDescent="0.25">
      <c r="A13" s="212"/>
      <c r="B13" s="215"/>
      <c r="C13" s="145" t="s">
        <v>62</v>
      </c>
      <c r="D13" s="146" t="s">
        <v>63</v>
      </c>
      <c r="E13" s="226" t="s">
        <v>64</v>
      </c>
      <c r="F13" s="226"/>
      <c r="G13" s="226"/>
      <c r="H13" s="226" t="s">
        <v>65</v>
      </c>
      <c r="I13" s="226"/>
      <c r="J13" s="226"/>
      <c r="K13" s="226"/>
      <c r="L13" s="226"/>
      <c r="M13" s="226"/>
      <c r="N13" s="226"/>
      <c r="O13" s="235" t="s">
        <v>64</v>
      </c>
      <c r="P13" s="237" t="s">
        <v>65</v>
      </c>
      <c r="Q13" s="206" t="s">
        <v>64</v>
      </c>
      <c r="R13" s="208" t="s">
        <v>65</v>
      </c>
      <c r="S13" s="233"/>
    </row>
    <row r="14" spans="1:19" ht="24.95" customHeight="1" thickBot="1" x14ac:dyDescent="0.3">
      <c r="A14" s="213"/>
      <c r="B14" s="216"/>
      <c r="C14" s="135" t="s">
        <v>12</v>
      </c>
      <c r="D14" s="136" t="s">
        <v>13</v>
      </c>
      <c r="E14" s="136" t="s">
        <v>15</v>
      </c>
      <c r="F14" s="136" t="s">
        <v>16</v>
      </c>
      <c r="G14" s="136" t="s">
        <v>17</v>
      </c>
      <c r="H14" s="136" t="s">
        <v>19</v>
      </c>
      <c r="I14" s="136" t="s">
        <v>20</v>
      </c>
      <c r="J14" s="136" t="s">
        <v>22</v>
      </c>
      <c r="K14" s="136" t="s">
        <v>23</v>
      </c>
      <c r="L14" s="136" t="s">
        <v>24</v>
      </c>
      <c r="M14" s="136" t="s">
        <v>25</v>
      </c>
      <c r="N14" s="136" t="s">
        <v>26</v>
      </c>
      <c r="O14" s="236"/>
      <c r="P14" s="238"/>
      <c r="Q14" s="207"/>
      <c r="R14" s="209"/>
      <c r="S14" s="234"/>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0" t="s">
        <v>145</v>
      </c>
      <c r="B17" s="210"/>
      <c r="C17" s="210"/>
      <c r="D17" s="210"/>
      <c r="E17" s="210"/>
      <c r="F17" s="210"/>
      <c r="G17" s="210"/>
      <c r="H17" s="210"/>
      <c r="I17" s="210"/>
      <c r="J17" s="210"/>
      <c r="K17" s="210"/>
      <c r="L17" s="210"/>
      <c r="M17" s="210"/>
      <c r="N17" s="210"/>
      <c r="O17" s="210"/>
      <c r="P17" s="210"/>
      <c r="Q17" s="210"/>
      <c r="R17" s="210"/>
      <c r="S17" s="210"/>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1" t="s">
        <v>49</v>
      </c>
      <c r="B20" s="214" t="s">
        <v>142</v>
      </c>
      <c r="C20" s="217" t="s">
        <v>139</v>
      </c>
      <c r="D20" s="218"/>
      <c r="E20" s="218"/>
      <c r="F20" s="218"/>
      <c r="G20" s="218"/>
      <c r="H20" s="218"/>
      <c r="I20" s="218"/>
      <c r="J20" s="218"/>
      <c r="K20" s="218"/>
      <c r="L20" s="218"/>
      <c r="M20" s="218"/>
      <c r="N20" s="218"/>
      <c r="O20" s="218"/>
      <c r="P20" s="219"/>
      <c r="Q20" s="220" t="s">
        <v>140</v>
      </c>
      <c r="R20" s="222"/>
      <c r="S20" s="232" t="s">
        <v>141</v>
      </c>
    </row>
    <row r="21" spans="1:19" ht="54.95" customHeight="1" x14ac:dyDescent="0.25">
      <c r="A21" s="212"/>
      <c r="B21" s="215"/>
      <c r="C21" s="225" t="s">
        <v>64</v>
      </c>
      <c r="D21" s="226"/>
      <c r="E21" s="226"/>
      <c r="F21" s="226"/>
      <c r="G21" s="226"/>
      <c r="H21" s="226"/>
      <c r="I21" s="226"/>
      <c r="J21" s="226" t="s">
        <v>65</v>
      </c>
      <c r="K21" s="226"/>
      <c r="L21" s="226"/>
      <c r="M21" s="226"/>
      <c r="N21" s="226"/>
      <c r="O21" s="235" t="s">
        <v>64</v>
      </c>
      <c r="P21" s="237" t="s">
        <v>65</v>
      </c>
      <c r="Q21" s="206" t="s">
        <v>64</v>
      </c>
      <c r="R21" s="208" t="s">
        <v>65</v>
      </c>
      <c r="S21" s="233"/>
    </row>
    <row r="22" spans="1:19" ht="24.95" customHeight="1" thickBot="1" x14ac:dyDescent="0.3">
      <c r="A22" s="213"/>
      <c r="B22" s="216"/>
      <c r="C22" s="135" t="s">
        <v>12</v>
      </c>
      <c r="D22" s="136" t="s">
        <v>13</v>
      </c>
      <c r="E22" s="136" t="s">
        <v>15</v>
      </c>
      <c r="F22" s="136" t="s">
        <v>16</v>
      </c>
      <c r="G22" s="136" t="s">
        <v>17</v>
      </c>
      <c r="H22" s="136" t="s">
        <v>19</v>
      </c>
      <c r="I22" s="136" t="s">
        <v>20</v>
      </c>
      <c r="J22" s="136" t="s">
        <v>22</v>
      </c>
      <c r="K22" s="136" t="s">
        <v>23</v>
      </c>
      <c r="L22" s="136" t="s">
        <v>24</v>
      </c>
      <c r="M22" s="136" t="s">
        <v>25</v>
      </c>
      <c r="N22" s="136" t="s">
        <v>26</v>
      </c>
      <c r="O22" s="236"/>
      <c r="P22" s="238"/>
      <c r="Q22" s="207"/>
      <c r="R22" s="209"/>
      <c r="S22" s="234"/>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0" t="s">
        <v>146</v>
      </c>
      <c r="B25" s="210"/>
      <c r="C25" s="210"/>
      <c r="D25" s="210"/>
      <c r="E25" s="210"/>
      <c r="F25" s="210"/>
      <c r="G25" s="210"/>
      <c r="H25" s="210"/>
      <c r="I25" s="210"/>
      <c r="J25" s="210"/>
      <c r="K25" s="210"/>
      <c r="L25" s="210"/>
      <c r="M25" s="210"/>
      <c r="N25" s="210"/>
      <c r="O25" s="210"/>
      <c r="P25" s="210"/>
      <c r="Q25" s="210"/>
      <c r="R25" s="210"/>
      <c r="S25" s="210"/>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1" t="s">
        <v>49</v>
      </c>
      <c r="B28" s="214" t="s">
        <v>142</v>
      </c>
      <c r="C28" s="217" t="s">
        <v>139</v>
      </c>
      <c r="D28" s="218"/>
      <c r="E28" s="218"/>
      <c r="F28" s="218"/>
      <c r="G28" s="218"/>
      <c r="H28" s="218"/>
      <c r="I28" s="218"/>
      <c r="J28" s="218"/>
      <c r="K28" s="218"/>
      <c r="L28" s="218"/>
      <c r="M28" s="218"/>
      <c r="N28" s="218"/>
      <c r="O28" s="218"/>
      <c r="P28" s="219"/>
      <c r="Q28" s="220" t="s">
        <v>140</v>
      </c>
      <c r="R28" s="221"/>
      <c r="S28" s="222" t="s">
        <v>141</v>
      </c>
    </row>
    <row r="29" spans="1:19" ht="54.95" customHeight="1" x14ac:dyDescent="0.25">
      <c r="A29" s="212"/>
      <c r="B29" s="215"/>
      <c r="C29" s="225" t="s">
        <v>11</v>
      </c>
      <c r="D29" s="226"/>
      <c r="E29" s="226" t="s">
        <v>14</v>
      </c>
      <c r="F29" s="226"/>
      <c r="G29" s="226" t="s">
        <v>18</v>
      </c>
      <c r="H29" s="226"/>
      <c r="I29" s="226"/>
      <c r="J29" s="226"/>
      <c r="K29" s="226"/>
      <c r="L29" s="226" t="s">
        <v>21</v>
      </c>
      <c r="M29" s="226"/>
      <c r="N29" s="226"/>
      <c r="O29" s="226" t="s">
        <v>18</v>
      </c>
      <c r="P29" s="228" t="s">
        <v>21</v>
      </c>
      <c r="Q29" s="230" t="s">
        <v>18</v>
      </c>
      <c r="R29" s="204" t="s">
        <v>21</v>
      </c>
      <c r="S29" s="223"/>
    </row>
    <row r="30" spans="1:19" ht="24.95" customHeight="1" thickBot="1" x14ac:dyDescent="0.3">
      <c r="A30" s="213"/>
      <c r="B30" s="216"/>
      <c r="C30" s="135" t="s">
        <v>12</v>
      </c>
      <c r="D30" s="136" t="s">
        <v>13</v>
      </c>
      <c r="E30" s="136" t="s">
        <v>15</v>
      </c>
      <c r="F30" s="136" t="s">
        <v>16</v>
      </c>
      <c r="G30" s="136" t="s">
        <v>17</v>
      </c>
      <c r="H30" s="136" t="s">
        <v>19</v>
      </c>
      <c r="I30" s="136" t="s">
        <v>20</v>
      </c>
      <c r="J30" s="136" t="s">
        <v>22</v>
      </c>
      <c r="K30" s="136" t="s">
        <v>23</v>
      </c>
      <c r="L30" s="136" t="s">
        <v>24</v>
      </c>
      <c r="M30" s="136" t="s">
        <v>25</v>
      </c>
      <c r="N30" s="136" t="s">
        <v>26</v>
      </c>
      <c r="O30" s="227"/>
      <c r="P30" s="229"/>
      <c r="Q30" s="231"/>
      <c r="R30" s="205"/>
      <c r="S30" s="224"/>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2017-04-17T05:19:52Z</dcterms:modified>
  <cp:category>Copyright by D@niel2016</cp:category>
</cp:coreProperties>
</file>